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__EXECUCIÓN\__ORDES\Ordes 2026\EI 2026 TA\15. Táboas da web\"/>
    </mc:Choice>
  </mc:AlternateContent>
  <xr:revisionPtr revIDLastSave="0" documentId="13_ncr:1_{3904E58E-A3EE-465B-BD92-3B7C1325E711}" xr6:coauthVersionLast="36" xr6:coauthVersionMax="36" xr10:uidLastSave="{00000000-0000-0000-0000-000000000000}"/>
  <bookViews>
    <workbookView xWindow="0" yWindow="0" windowWidth="15345" windowHeight="4170" activeTab="3" xr2:uid="{00000000-000D-0000-FFFF-FFFF00000000}"/>
  </bookViews>
  <sheets>
    <sheet name="P.DIRECCIÓN TÉCN. PRODUCCIÓN" sheetId="1" r:id="rId1"/>
    <sheet name="Hoja3" sheetId="3" state="hidden" r:id="rId2"/>
    <sheet name="P.TÉCNICO EN ORIENTACIÓN" sheetId="2" r:id="rId3"/>
    <sheet name="CREACIÓN POSTOS" sheetId="4" r:id="rId4"/>
    <sheet name="INICIO E POSTA EN MARCHA" sheetId="5" r:id="rId5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5" l="1"/>
  <c r="L25" i="4"/>
  <c r="J46" i="2" l="1"/>
  <c r="K66" i="2" l="1"/>
  <c r="H14" i="5" l="1"/>
  <c r="H22" i="5" l="1"/>
  <c r="K22" i="5" s="1"/>
  <c r="H21" i="5"/>
  <c r="K21" i="5" s="1"/>
  <c r="H20" i="5"/>
  <c r="K20" i="5" s="1"/>
  <c r="H19" i="5"/>
  <c r="K19" i="5" s="1"/>
  <c r="H18" i="5"/>
  <c r="K18" i="5" s="1"/>
  <c r="H17" i="5"/>
  <c r="K17" i="5" s="1"/>
  <c r="H16" i="5"/>
  <c r="K16" i="5" s="1"/>
  <c r="H15" i="5"/>
  <c r="K15" i="5" s="1"/>
  <c r="K14" i="5"/>
  <c r="H13" i="5"/>
  <c r="K13" i="5" s="1"/>
  <c r="K27" i="5" l="1"/>
  <c r="K20" i="4"/>
  <c r="J20" i="4"/>
  <c r="I20" i="4"/>
  <c r="H20" i="4"/>
  <c r="L20" i="4" l="1"/>
  <c r="J43" i="2"/>
  <c r="I43" i="2"/>
  <c r="E21" i="2"/>
  <c r="H21" i="4"/>
  <c r="H19" i="4"/>
  <c r="H18" i="4"/>
  <c r="H17" i="4"/>
  <c r="H16" i="4"/>
  <c r="H15" i="4"/>
  <c r="H14" i="4"/>
  <c r="H13" i="4"/>
  <c r="H12" i="4"/>
  <c r="J12" i="4" l="1"/>
  <c r="K12" i="4"/>
  <c r="J13" i="4"/>
  <c r="K13" i="4"/>
  <c r="J14" i="4"/>
  <c r="K14" i="4"/>
  <c r="J15" i="4"/>
  <c r="K15" i="4"/>
  <c r="J16" i="4"/>
  <c r="K16" i="4"/>
  <c r="J17" i="4"/>
  <c r="K17" i="4"/>
  <c r="J18" i="4"/>
  <c r="K18" i="4"/>
  <c r="J19" i="4"/>
  <c r="K19" i="4"/>
  <c r="J21" i="4"/>
  <c r="K21" i="4"/>
  <c r="I12" i="4"/>
  <c r="I13" i="4"/>
  <c r="I14" i="4"/>
  <c r="I15" i="4"/>
  <c r="I16" i="4"/>
  <c r="I17" i="4"/>
  <c r="I18" i="4"/>
  <c r="I19" i="4"/>
  <c r="I21" i="4"/>
  <c r="J62" i="2"/>
  <c r="I62" i="2"/>
  <c r="J61" i="2"/>
  <c r="I61" i="2"/>
  <c r="J60" i="2"/>
  <c r="I60" i="2"/>
  <c r="L60" i="2"/>
  <c r="M60" i="2" s="1"/>
  <c r="N60" i="2" s="1"/>
  <c r="J59" i="2"/>
  <c r="I59" i="2"/>
  <c r="J58" i="2"/>
  <c r="I58" i="2"/>
  <c r="L58" i="2"/>
  <c r="M58" i="2" s="1"/>
  <c r="N58" i="2" s="1"/>
  <c r="J57" i="2"/>
  <c r="I57" i="2"/>
  <c r="L57" i="2"/>
  <c r="M57" i="2" s="1"/>
  <c r="N57" i="2" s="1"/>
  <c r="J56" i="2"/>
  <c r="I56" i="2"/>
  <c r="E33" i="2"/>
  <c r="J35" i="2"/>
  <c r="I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35" i="2" s="1"/>
  <c r="K36" i="2" s="1"/>
  <c r="L45" i="2"/>
  <c r="M45" i="2" s="1"/>
  <c r="N45" i="2" s="1"/>
  <c r="L49" i="2"/>
  <c r="M49" i="2" s="1"/>
  <c r="N49" i="2" s="1"/>
  <c r="L53" i="2"/>
  <c r="M53" i="2" s="1"/>
  <c r="N53" i="2" s="1"/>
  <c r="L59" i="2"/>
  <c r="M59" i="2" s="1"/>
  <c r="N59" i="2" s="1"/>
  <c r="L61" i="2"/>
  <c r="M61" i="2" s="1"/>
  <c r="N61" i="2" s="1"/>
  <c r="L62" i="2"/>
  <c r="M62" i="2" s="1"/>
  <c r="N62" i="2" s="1"/>
  <c r="I44" i="2"/>
  <c r="J44" i="2"/>
  <c r="L44" i="2" s="1"/>
  <c r="M44" i="2" s="1"/>
  <c r="I45" i="2"/>
  <c r="J45" i="2"/>
  <c r="I46" i="2"/>
  <c r="I47" i="2"/>
  <c r="L47" i="2"/>
  <c r="M47" i="2" s="1"/>
  <c r="N47" i="2" s="1"/>
  <c r="J47" i="2"/>
  <c r="I48" i="2"/>
  <c r="J48" i="2"/>
  <c r="I49" i="2"/>
  <c r="J49" i="2"/>
  <c r="I50" i="2"/>
  <c r="J50" i="2"/>
  <c r="I51" i="2"/>
  <c r="L51" i="2"/>
  <c r="M51" i="2" s="1"/>
  <c r="N51" i="2" s="1"/>
  <c r="J51" i="2"/>
  <c r="I52" i="2"/>
  <c r="J52" i="2"/>
  <c r="I53" i="2"/>
  <c r="J53" i="2"/>
  <c r="I54" i="2"/>
  <c r="J54" i="2"/>
  <c r="I55" i="2"/>
  <c r="J55" i="2"/>
  <c r="D35" i="2"/>
  <c r="C35" i="2"/>
  <c r="E34" i="2"/>
  <c r="E32" i="2"/>
  <c r="E31" i="2"/>
  <c r="E30" i="2"/>
  <c r="E29" i="2"/>
  <c r="E28" i="2"/>
  <c r="E27" i="2"/>
  <c r="E26" i="2"/>
  <c r="E25" i="2"/>
  <c r="E24" i="2"/>
  <c r="E23" i="2"/>
  <c r="E22" i="2"/>
  <c r="E35" i="2" s="1"/>
  <c r="E36" i="2" s="1"/>
  <c r="L19" i="4"/>
  <c r="L52" i="2"/>
  <c r="M52" i="2" s="1"/>
  <c r="N52" i="2" s="1"/>
  <c r="L48" i="2"/>
  <c r="M48" i="2" s="1"/>
  <c r="N48" i="2" s="1"/>
  <c r="L55" i="2"/>
  <c r="M55" i="2" s="1"/>
  <c r="N55" i="2" s="1"/>
  <c r="L54" i="2"/>
  <c r="M54" i="2" s="1"/>
  <c r="N54" i="2" s="1"/>
  <c r="L50" i="2"/>
  <c r="M50" i="2" s="1"/>
  <c r="N50" i="2" s="1"/>
  <c r="L43" i="2"/>
  <c r="M43" i="2" s="1"/>
  <c r="N43" i="2" s="1"/>
  <c r="L56" i="2"/>
  <c r="M56" i="2" s="1"/>
  <c r="N56" i="2" s="1"/>
  <c r="L46" i="2"/>
  <c r="M46" i="2" s="1"/>
  <c r="N46" i="2" s="1"/>
  <c r="C33" i="1"/>
  <c r="B33" i="1"/>
  <c r="D32" i="1"/>
  <c r="D31" i="1"/>
  <c r="D30" i="1"/>
  <c r="D29" i="1"/>
  <c r="D28" i="1"/>
  <c r="D27" i="1"/>
  <c r="D26" i="1"/>
  <c r="D25" i="1"/>
  <c r="D24" i="1"/>
  <c r="D23" i="1"/>
  <c r="D22" i="1"/>
  <c r="D21" i="1"/>
  <c r="D33" i="1" s="1"/>
  <c r="D34" i="1" s="1"/>
  <c r="D36" i="1" s="1"/>
  <c r="D20" i="1"/>
  <c r="D19" i="1"/>
  <c r="D18" i="1"/>
  <c r="L14" i="4" l="1"/>
  <c r="L17" i="4"/>
  <c r="L18" i="4"/>
  <c r="L13" i="4"/>
  <c r="L16" i="4"/>
  <c r="L21" i="4"/>
  <c r="L12" i="4"/>
  <c r="L15" i="4"/>
  <c r="K64" i="2"/>
  <c r="K67" i="2" s="1"/>
  <c r="K69" i="2" s="1"/>
  <c r="N44" i="2" l="1"/>
  <c r="L64" i="2" s="1"/>
  <c r="L22" i="4"/>
  <c r="L26" i="4" s="1"/>
  <c r="L27" i="4" s="1"/>
</calcChain>
</file>

<file path=xl/sharedStrings.xml><?xml version="1.0" encoding="utf-8"?>
<sst xmlns="http://schemas.openxmlformats.org/spreadsheetml/2006/main" count="212" uniqueCount="92">
  <si>
    <t>SOLDO</t>
  </si>
  <si>
    <t>SEG.SOC</t>
  </si>
  <si>
    <t>TOTAL</t>
  </si>
  <si>
    <t>OBSERVACIÓNS</t>
  </si>
  <si>
    <t>TOTAL custo salarial</t>
  </si>
  <si>
    <t>ENTIDADE:</t>
  </si>
  <si>
    <t>EXPEDIENTE Núm:</t>
  </si>
  <si>
    <t xml:space="preserve">MENSUALIDADES subvencionables </t>
  </si>
  <si>
    <t>SI/NON</t>
  </si>
  <si>
    <t>PRESÉNTASE NÓMINA</t>
  </si>
  <si>
    <t xml:space="preserve">Custo salarial subvencionable= </t>
  </si>
  <si>
    <t>APELIDOS</t>
  </si>
  <si>
    <t>NOME</t>
  </si>
  <si>
    <t>PERSOA POLA QUE SE SOLICITA SUBVENCIÓN:</t>
  </si>
  <si>
    <t>NIF</t>
  </si>
  <si>
    <t>IMPORTE  MÁXIMO DA AXUDA=</t>
  </si>
  <si>
    <t>Data da contratación</t>
  </si>
  <si>
    <t>TIPO DE AXUDA</t>
  </si>
  <si>
    <t xml:space="preserve">CONCELLO do centro de traballo: </t>
  </si>
  <si>
    <t>p.dirección</t>
  </si>
  <si>
    <t>p.técnico de producción</t>
  </si>
  <si>
    <t>xornada contratada</t>
  </si>
  <si>
    <t>Nº ORDE</t>
  </si>
  <si>
    <t>CONTRATOS DE PERSOAS EN INSERCIÓN</t>
  </si>
  <si>
    <t>INICIO DO CONTRATO E/OU CAMBIO DE XORNADA</t>
  </si>
  <si>
    <t>FIN DO CONTRATO E/OU CAMBIO DE XORNADA</t>
  </si>
  <si>
    <t>OBSERVA CIÓNS</t>
  </si>
  <si>
    <t>dias contrato</t>
  </si>
  <si>
    <t>EXPTE. Núm:</t>
  </si>
  <si>
    <t>IMPORTE SUBVENCIONABLE SEGUNDO O CUSTO SALARIAL DO P. ORIENTADOR=</t>
  </si>
  <si>
    <t>Contia por traballador/a en inserción proporcional á axuda concedida</t>
  </si>
  <si>
    <t>PERSOAS TRABALLADORAS EN PROCESO DE INSERCIÓN ÁS QUE ATENDE O PERSOAL TÉCNICO EN ORIENTACIÓN</t>
  </si>
  <si>
    <t>IMPORTE SUBVENCIONABLE SEGUNDO AS PERSOAS EN PROCESO DE INSERCIÓN ATENDIDAS=</t>
  </si>
  <si>
    <t>importe subvenciona ble por traballador/a en inserción =3.000€ano/ x.completa</t>
  </si>
  <si>
    <t>PERÍODO SUBVENCIONABLE                                     INICIO                      FIN</t>
  </si>
  <si>
    <t>Xornada</t>
  </si>
  <si>
    <t>Contía base</t>
  </si>
  <si>
    <t>DATA CONTRATACIÓN</t>
  </si>
  <si>
    <t xml:space="preserve"> Novos postos de traballo polos que se solicita subvención</t>
  </si>
  <si>
    <t>MULLER</t>
  </si>
  <si>
    <t>&gt;45</t>
  </si>
  <si>
    <t>RURAL</t>
  </si>
  <si>
    <t>TOTAL CONTÍA</t>
  </si>
  <si>
    <t>SI</t>
  </si>
  <si>
    <t>NON</t>
  </si>
  <si>
    <t>MARCAR O QUE PROCEDA (SI/non)</t>
  </si>
  <si>
    <t>IMPORTE POR NOVOS POSTOS CREADOS</t>
  </si>
  <si>
    <t>IMPORTE TOTAL DA AXUDA A CONCEDER</t>
  </si>
  <si>
    <t>NON MODIFICAR AS ZONAS SOMBREADAS</t>
  </si>
  <si>
    <t xml:space="preserve">SINATURA DA PERSOA REPRESENTANTE </t>
  </si>
  <si>
    <t>REPRESENTANTE:</t>
  </si>
  <si>
    <t>SEXO</t>
  </si>
  <si>
    <t>DATA DE 
NACEMENTO</t>
  </si>
  <si>
    <t>Apelidos e Nome</t>
  </si>
  <si>
    <t>Data de nacemento</t>
  </si>
  <si>
    <t>Sexo</t>
  </si>
  <si>
    <t>ANEXO DE AXUDA PARA O PERSOAL DE DIRECCIÓN E/OU TÉCNICO DE PRODUCCIÓN. 
CONVOCATORIA 2026</t>
  </si>
  <si>
    <t>PROGRAMA II: axudas para compensar os custos adicionais do emprego de persoas en risco ou situación de
exclusión social. (PROCEDEMENTO TR356C)</t>
  </si>
  <si>
    <t>TR356C 2026/__</t>
  </si>
  <si>
    <t>Outubro 2025</t>
  </si>
  <si>
    <t>Novembro 2025</t>
  </si>
  <si>
    <t>Decembro 2025</t>
  </si>
  <si>
    <t>Extra decembro 2025</t>
  </si>
  <si>
    <t>Xaneiro 2026</t>
  </si>
  <si>
    <t>Febreiro 2026</t>
  </si>
  <si>
    <t>Marzo 2026</t>
  </si>
  <si>
    <t>Abril 2026</t>
  </si>
  <si>
    <t>Maio 2026</t>
  </si>
  <si>
    <t>Xuño 2026</t>
  </si>
  <si>
    <t>Extra xuño 2026</t>
  </si>
  <si>
    <t>Xullo 2026</t>
  </si>
  <si>
    <t>Agosto 2026</t>
  </si>
  <si>
    <t>Setembro 2026</t>
  </si>
  <si>
    <t>ANEXO DE AXUDA PARA O PERSOAL TÉCNICO EN ORIENTACIÓN. CONVOCATORIA 2026</t>
  </si>
  <si>
    <t>PROGRAMA II: axudas para compensar os custos adicionais do emprego de persoas  en risco ou situación de exclusión social. (PROCEDEMENTO TR356C)</t>
  </si>
  <si>
    <t>ANEXO DE AXUDA PARA CREACIÓN DE NOVOS POSTOS PARA PERSOAS EN PROCESO DE INSERCIÓN. CONVOCATORIA 2026</t>
  </si>
  <si>
    <t xml:space="preserve">Incentivos artigo 43.2 </t>
  </si>
  <si>
    <t>Persoas traballadoras obxecto da subvención</t>
  </si>
  <si>
    <t>PERIODO SUBVENCION</t>
  </si>
  <si>
    <t>CONTIA MAXIMA</t>
  </si>
  <si>
    <t>CONTIA SUBVENCIONABLE</t>
  </si>
  <si>
    <t>DATA INICIO</t>
  </si>
  <si>
    <t>DATA FIN</t>
  </si>
  <si>
    <t>DIAS</t>
  </si>
  <si>
    <t>IMPORTE POR POSTOS DE TRABALLO</t>
  </si>
  <si>
    <t>IMPORTE MAXIMO DA AXUDA</t>
  </si>
  <si>
    <t>ANEXO DE AXUDA PARA O INICIO E POSTA EN MARCHA DA ACTIVIDADE CONVOCATORIA 2026</t>
  </si>
  <si>
    <t>IMPORTE MAX DA SUBVENCIÓN</t>
  </si>
  <si>
    <t>PRESUPOSTO DO INVESTIMENTO SEN IVE</t>
  </si>
  <si>
    <t>IMPORTE IMPUTABLE A SUBVENCIÓN (80%)</t>
  </si>
  <si>
    <t>PRESUPOSTO DO GASTO SEN IVE</t>
  </si>
  <si>
    <t>IMPORTE IMPUTABLE SUBVENCIÓN (80%)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</si>
</sst>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A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charset val="1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sz val="8"/>
      <color rgb="FF000000"/>
      <name val="Arial Narrow"/>
      <family val="2"/>
    </font>
    <font>
      <b/>
      <sz val="10"/>
      <name val="Arial Narrow"/>
      <family val="2"/>
    </font>
    <font>
      <sz val="8"/>
      <color rgb="FFFF0000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b/>
      <sz val="8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rgb="FF0070C0"/>
      <name val="Arial Narrow"/>
      <family val="2"/>
    </font>
    <font>
      <b/>
      <sz val="10"/>
      <color rgb="FF000000"/>
      <name val="Arial Narrow"/>
      <family val="2"/>
    </font>
    <font>
      <b/>
      <sz val="11"/>
      <color theme="1"/>
      <name val="Arial Narrow"/>
      <family val="2"/>
    </font>
    <font>
      <sz val="10"/>
      <color rgb="FFFF0000"/>
      <name val="Arial Narrow"/>
      <family val="2"/>
    </font>
    <font>
      <b/>
      <sz val="10"/>
      <color rgb="FF00000A"/>
      <name val="Arial Narrow"/>
      <family val="2"/>
    </font>
    <font>
      <sz val="10"/>
      <color rgb="FF00000A"/>
      <name val="Arial Narrow"/>
      <family val="2"/>
    </font>
    <font>
      <b/>
      <sz val="10"/>
      <color theme="1"/>
      <name val="Arial Narrow"/>
      <family val="2"/>
    </font>
    <font>
      <b/>
      <sz val="10"/>
      <color rgb="FF0070C0"/>
      <name val="Arial Narrow"/>
      <family val="2"/>
    </font>
    <font>
      <b/>
      <sz val="11"/>
      <color rgb="FF00000A"/>
      <name val="Arial Narrow"/>
      <family val="2"/>
    </font>
    <font>
      <b/>
      <sz val="10"/>
      <color theme="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rgb="FFF2F2F2"/>
      </patternFill>
    </fill>
    <fill>
      <patternFill patternType="solid">
        <fgColor theme="4" tint="0.59999389629810485"/>
        <bgColor rgb="FFD9D9D9"/>
      </patternFill>
    </fill>
    <fill>
      <patternFill patternType="solid">
        <fgColor theme="0" tint="-0.249977111117893"/>
        <bgColor indexed="64"/>
      </patternFill>
    </fill>
  </fills>
  <borders count="89">
    <border>
      <left/>
      <right/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808080"/>
      </top>
      <bottom/>
      <diagonal/>
    </border>
    <border>
      <left/>
      <right/>
      <top style="medium">
        <color rgb="FF808080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thin">
        <color rgb="FF808080"/>
      </left>
      <right/>
      <top style="medium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double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double">
        <color indexed="64"/>
      </bottom>
      <diagonal/>
    </border>
    <border>
      <left/>
      <right/>
      <top style="double">
        <color auto="1"/>
      </top>
      <bottom style="thin">
        <color theme="0" tint="-0.499984740745262"/>
      </bottom>
      <diagonal/>
    </border>
    <border>
      <left/>
      <right/>
      <top style="double">
        <color auto="1"/>
      </top>
      <bottom style="medium">
        <color rgb="FF808080"/>
      </bottom>
      <diagonal/>
    </border>
    <border>
      <left/>
      <right style="thin">
        <color theme="0" tint="-0.499984740745262"/>
      </right>
      <top style="double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double">
        <color auto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rgb="FF80808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rgb="FF808080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medium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rgb="FF808080"/>
      </left>
      <right style="medium">
        <color rgb="FF808080"/>
      </right>
      <top style="double">
        <color indexed="64"/>
      </top>
      <bottom/>
      <diagonal/>
    </border>
    <border>
      <left style="thin">
        <color rgb="FF808080"/>
      </left>
      <right/>
      <top style="medium">
        <color rgb="FF808080"/>
      </top>
      <bottom style="medium">
        <color rgb="FF808080"/>
      </bottom>
      <diagonal/>
    </border>
    <border>
      <left style="double">
        <color auto="1"/>
      </left>
      <right style="thin">
        <color theme="0" tint="-0.499984740745262"/>
      </right>
      <top style="double">
        <color auto="1"/>
      </top>
      <bottom style="thin">
        <color theme="0" tint="-0.499984740745262"/>
      </bottom>
      <diagonal/>
    </border>
    <border>
      <left style="double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auto="1"/>
      </right>
      <top style="double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/>
      <top style="medium">
        <color rgb="FF808080"/>
      </top>
      <bottom/>
      <diagonal/>
    </border>
    <border>
      <left/>
      <right style="double">
        <color auto="1"/>
      </right>
      <top style="medium">
        <color rgb="FF80808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808080"/>
      </left>
      <right/>
      <top/>
      <bottom style="double">
        <color indexed="64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medium">
        <color theme="0" tint="-0.499984740745262"/>
      </left>
      <right/>
      <top style="double">
        <color indexed="64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808080"/>
      </bottom>
      <diagonal/>
    </border>
    <border>
      <left/>
      <right/>
      <top style="medium">
        <color indexed="64"/>
      </top>
      <bottom style="medium">
        <color rgb="FF808080"/>
      </bottom>
      <diagonal/>
    </border>
    <border>
      <left/>
      <right style="medium">
        <color indexed="64"/>
      </right>
      <top style="medium">
        <color indexed="64"/>
      </top>
      <bottom style="medium">
        <color rgb="FF808080"/>
      </bottom>
      <diagonal/>
    </border>
    <border>
      <left style="medium">
        <color indexed="64"/>
      </left>
      <right style="thin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indexed="64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 style="thin">
        <color rgb="FF808080"/>
      </right>
      <top style="medium">
        <color rgb="FF808080"/>
      </top>
      <bottom style="medium">
        <color indexed="64"/>
      </bottom>
      <diagonal/>
    </border>
    <border>
      <left style="thin">
        <color rgb="FF808080"/>
      </left>
      <right/>
      <top style="medium">
        <color rgb="FF808080"/>
      </top>
      <bottom style="medium">
        <color indexed="64"/>
      </bottom>
      <diagonal/>
    </border>
    <border>
      <left/>
      <right/>
      <top style="medium">
        <color rgb="FF808080"/>
      </top>
      <bottom style="medium">
        <color indexed="64"/>
      </bottom>
      <diagonal/>
    </border>
    <border>
      <left/>
      <right style="medium">
        <color indexed="64"/>
      </right>
      <top style="medium">
        <color rgb="FF808080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2">
    <xf numFmtId="0" fontId="0" fillId="0" borderId="0" xfId="0"/>
    <xf numFmtId="0" fontId="0" fillId="0" borderId="0" xfId="0" applyFill="1"/>
    <xf numFmtId="0" fontId="15" fillId="0" borderId="7" xfId="3" applyFont="1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3" fillId="0" borderId="16" xfId="3" applyFont="1" applyBorder="1" applyAlignment="1">
      <alignment horizontal="left" vertical="center"/>
    </xf>
    <xf numFmtId="0" fontId="11" fillId="0" borderId="16" xfId="3" applyFont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0" fillId="0" borderId="21" xfId="0" applyBorder="1"/>
    <xf numFmtId="0" fontId="3" fillId="0" borderId="22" xfId="0" applyFont="1" applyFill="1" applyBorder="1" applyAlignment="1">
      <alignment horizontal="center" vertical="center" wrapText="1"/>
    </xf>
    <xf numFmtId="0" fontId="0" fillId="0" borderId="22" xfId="0" applyBorder="1"/>
    <xf numFmtId="0" fontId="3" fillId="0" borderId="16" xfId="0" applyFont="1" applyFill="1" applyBorder="1" applyAlignment="1">
      <alignment horizontal="left" vertical="center"/>
    </xf>
    <xf numFmtId="0" fontId="5" fillId="0" borderId="28" xfId="0" applyFont="1" applyBorder="1" applyAlignment="1">
      <alignment vertical="center" wrapText="1"/>
    </xf>
    <xf numFmtId="4" fontId="6" fillId="0" borderId="29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4" fontId="6" fillId="0" borderId="30" xfId="0" applyNumberFormat="1" applyFont="1" applyBorder="1" applyAlignment="1">
      <alignment horizontal="center" vertical="center" wrapText="1"/>
    </xf>
    <xf numFmtId="49" fontId="5" fillId="0" borderId="28" xfId="0" applyNumberFormat="1" applyFont="1" applyBorder="1" applyAlignment="1">
      <alignment vertical="center" wrapText="1"/>
    </xf>
    <xf numFmtId="4" fontId="6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4" fontId="6" fillId="0" borderId="30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vertical="center" wrapText="1"/>
    </xf>
    <xf numFmtId="4" fontId="6" fillId="0" borderId="32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4" fontId="6" fillId="0" borderId="33" xfId="0" applyNumberFormat="1" applyFont="1" applyBorder="1" applyAlignment="1">
      <alignment horizontal="center" vertical="center"/>
    </xf>
    <xf numFmtId="4" fontId="6" fillId="3" borderId="15" xfId="0" applyNumberFormat="1" applyFont="1" applyFill="1" applyBorder="1" applyAlignment="1">
      <alignment horizontal="center" vertical="center"/>
    </xf>
    <xf numFmtId="0" fontId="0" fillId="3" borderId="15" xfId="0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9" fontId="7" fillId="0" borderId="0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center" vertical="center"/>
    </xf>
    <xf numFmtId="0" fontId="3" fillId="3" borderId="25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9" fontId="7" fillId="0" borderId="35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horizontal="right" vertical="center" wrapText="1"/>
    </xf>
    <xf numFmtId="0" fontId="4" fillId="0" borderId="35" xfId="0" applyFont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 wrapText="1"/>
    </xf>
    <xf numFmtId="0" fontId="0" fillId="0" borderId="3" xfId="0" applyBorder="1"/>
    <xf numFmtId="0" fontId="19" fillId="0" borderId="0" xfId="0" applyFont="1"/>
    <xf numFmtId="0" fontId="20" fillId="0" borderId="3" xfId="0" applyFont="1" applyFill="1" applyBorder="1" applyAlignment="1">
      <alignment horizontal="left" vertical="center" wrapText="1"/>
    </xf>
    <xf numFmtId="14" fontId="20" fillId="0" borderId="3" xfId="0" applyNumberFormat="1" applyFont="1" applyBorder="1" applyAlignment="1">
      <alignment horizontal="center" vertical="center"/>
    </xf>
    <xf numFmtId="14" fontId="20" fillId="0" borderId="3" xfId="0" applyNumberFormat="1" applyFont="1" applyFill="1" applyBorder="1" applyAlignment="1">
      <alignment horizontal="center" vertical="center"/>
    </xf>
    <xf numFmtId="10" fontId="20" fillId="0" borderId="3" xfId="2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14" fontId="18" fillId="0" borderId="3" xfId="0" applyNumberFormat="1" applyFont="1" applyBorder="1" applyAlignment="1">
      <alignment horizontal="center" vertical="center"/>
    </xf>
    <xf numFmtId="0" fontId="18" fillId="0" borderId="36" xfId="0" applyFont="1" applyFill="1" applyBorder="1" applyAlignment="1">
      <alignment horizontal="left" vertical="center" wrapText="1"/>
    </xf>
    <xf numFmtId="14" fontId="18" fillId="0" borderId="3" xfId="0" applyNumberFormat="1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left" vertical="center" wrapText="1"/>
    </xf>
    <xf numFmtId="0" fontId="18" fillId="0" borderId="39" xfId="0" applyFont="1" applyFill="1" applyBorder="1" applyAlignment="1">
      <alignment horizontal="left" vertical="center" wrapText="1"/>
    </xf>
    <xf numFmtId="0" fontId="18" fillId="0" borderId="37" xfId="0" applyFont="1" applyFill="1" applyBorder="1" applyAlignment="1">
      <alignment vertical="center" wrapText="1"/>
    </xf>
    <xf numFmtId="0" fontId="16" fillId="6" borderId="51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0" fontId="20" fillId="0" borderId="48" xfId="0" applyFont="1" applyFill="1" applyBorder="1" applyAlignment="1">
      <alignment horizontal="left" vertical="center" wrapText="1"/>
    </xf>
    <xf numFmtId="14" fontId="20" fillId="0" borderId="48" xfId="0" applyNumberFormat="1" applyFont="1" applyBorder="1" applyAlignment="1">
      <alignment horizontal="center" vertical="center"/>
    </xf>
    <xf numFmtId="14" fontId="20" fillId="0" borderId="48" xfId="0" applyNumberFormat="1" applyFont="1" applyFill="1" applyBorder="1" applyAlignment="1">
      <alignment horizontal="center" vertical="center"/>
    </xf>
    <xf numFmtId="10" fontId="20" fillId="0" borderId="48" xfId="2" applyNumberFormat="1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wrapText="1"/>
    </xf>
    <xf numFmtId="0" fontId="18" fillId="0" borderId="56" xfId="0" applyFont="1" applyFill="1" applyBorder="1" applyAlignment="1">
      <alignment horizontal="center" vertical="center" wrapText="1"/>
    </xf>
    <xf numFmtId="0" fontId="18" fillId="0" borderId="57" xfId="0" applyFont="1" applyFill="1" applyBorder="1" applyAlignment="1">
      <alignment horizontal="center" vertical="center" wrapText="1"/>
    </xf>
    <xf numFmtId="0" fontId="19" fillId="0" borderId="54" xfId="0" applyFont="1" applyBorder="1"/>
    <xf numFmtId="0" fontId="19" fillId="0" borderId="9" xfId="0" applyFont="1" applyBorder="1"/>
    <xf numFmtId="0" fontId="19" fillId="0" borderId="0" xfId="0" applyFont="1" applyAlignment="1">
      <alignment horizontal="center"/>
    </xf>
    <xf numFmtId="0" fontId="20" fillId="0" borderId="0" xfId="3" applyFont="1" applyBorder="1" applyAlignment="1">
      <alignment horizontal="left"/>
    </xf>
    <xf numFmtId="0" fontId="20" fillId="0" borderId="0" xfId="3" applyFont="1" applyBorder="1"/>
    <xf numFmtId="0" fontId="24" fillId="0" borderId="16" xfId="3" applyFont="1" applyBorder="1" applyAlignment="1">
      <alignment horizontal="left" vertical="center"/>
    </xf>
    <xf numFmtId="0" fontId="20" fillId="0" borderId="16" xfId="3" applyFont="1" applyBorder="1" applyAlignment="1">
      <alignment horizontal="center" vertical="center"/>
    </xf>
    <xf numFmtId="0" fontId="25" fillId="3" borderId="24" xfId="0" applyFont="1" applyFill="1" applyBorder="1" applyAlignment="1">
      <alignment horizontal="left" vertical="center"/>
    </xf>
    <xf numFmtId="0" fontId="20" fillId="0" borderId="10" xfId="3" applyFont="1" applyBorder="1" applyAlignment="1">
      <alignment vertical="center"/>
    </xf>
    <xf numFmtId="0" fontId="19" fillId="0" borderId="34" xfId="0" applyFont="1" applyBorder="1"/>
    <xf numFmtId="0" fontId="22" fillId="3" borderId="40" xfId="3" applyFont="1" applyFill="1" applyBorder="1" applyAlignment="1">
      <alignment horizontal="right" vertical="center"/>
    </xf>
    <xf numFmtId="0" fontId="25" fillId="3" borderId="15" xfId="0" applyFont="1" applyFill="1" applyBorder="1" applyAlignment="1">
      <alignment horizontal="left" vertical="center"/>
    </xf>
    <xf numFmtId="0" fontId="25" fillId="0" borderId="15" xfId="0" applyFont="1" applyFill="1" applyBorder="1" applyAlignment="1">
      <alignment vertical="center" wrapText="1"/>
    </xf>
    <xf numFmtId="0" fontId="26" fillId="0" borderId="15" xfId="0" applyFont="1" applyFill="1" applyBorder="1" applyAlignment="1">
      <alignment vertical="center" wrapText="1"/>
    </xf>
    <xf numFmtId="0" fontId="22" fillId="3" borderId="17" xfId="3" applyFont="1" applyFill="1" applyBorder="1" applyAlignment="1">
      <alignment horizontal="right" vertical="center"/>
    </xf>
    <xf numFmtId="0" fontId="25" fillId="0" borderId="11" xfId="0" applyFont="1" applyFill="1" applyBorder="1" applyAlignment="1">
      <alignment vertical="center" wrapText="1"/>
    </xf>
    <xf numFmtId="0" fontId="26" fillId="0" borderId="11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left" vertical="center"/>
    </xf>
    <xf numFmtId="0" fontId="19" fillId="0" borderId="0" xfId="0" applyFont="1" applyFill="1"/>
    <xf numFmtId="0" fontId="25" fillId="0" borderId="16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vertical="center" wrapText="1"/>
    </xf>
    <xf numFmtId="0" fontId="22" fillId="3" borderId="42" xfId="0" applyFont="1" applyFill="1" applyBorder="1" applyAlignment="1">
      <alignment horizontal="center" vertical="center" wrapText="1"/>
    </xf>
    <xf numFmtId="0" fontId="22" fillId="3" borderId="26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22" fillId="3" borderId="44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" fontId="19" fillId="0" borderId="43" xfId="0" applyNumberFormat="1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4" fontId="19" fillId="0" borderId="30" xfId="0" applyNumberFormat="1" applyFont="1" applyBorder="1" applyAlignment="1">
      <alignment horizontal="center" vertical="center" wrapText="1"/>
    </xf>
    <xf numFmtId="4" fontId="19" fillId="0" borderId="45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" fontId="19" fillId="0" borderId="43" xfId="0" applyNumberFormat="1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4" fontId="19" fillId="0" borderId="30" xfId="0" applyNumberFormat="1" applyFont="1" applyBorder="1" applyAlignment="1">
      <alignment horizontal="center" vertical="center"/>
    </xf>
    <xf numFmtId="4" fontId="19" fillId="0" borderId="45" xfId="0" applyNumberFormat="1" applyFont="1" applyBorder="1" applyAlignment="1">
      <alignment horizontal="center" vertical="center"/>
    </xf>
    <xf numFmtId="49" fontId="20" fillId="0" borderId="0" xfId="0" applyNumberFormat="1" applyFont="1" applyBorder="1" applyAlignment="1">
      <alignment vertical="center" wrapText="1"/>
    </xf>
    <xf numFmtId="0" fontId="19" fillId="3" borderId="0" xfId="0" applyFont="1" applyFill="1"/>
    <xf numFmtId="4" fontId="27" fillId="3" borderId="0" xfId="0" applyNumberFormat="1" applyFont="1" applyFill="1" applyBorder="1" applyAlignment="1">
      <alignment horizontal="center" vertical="center"/>
    </xf>
    <xf numFmtId="14" fontId="12" fillId="3" borderId="51" xfId="0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/>
    </xf>
    <xf numFmtId="44" fontId="19" fillId="3" borderId="0" xfId="0" applyNumberFormat="1" applyFont="1" applyFill="1"/>
    <xf numFmtId="0" fontId="26" fillId="0" borderId="34" xfId="0" applyFont="1" applyFill="1" applyBorder="1" applyAlignment="1">
      <alignment vertical="center" wrapText="1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26" fillId="0" borderId="0" xfId="0" applyFont="1" applyFill="1" applyBorder="1" applyAlignment="1">
      <alignment horizontal="center" vertical="center"/>
    </xf>
    <xf numFmtId="44" fontId="21" fillId="3" borderId="0" xfId="0" applyNumberFormat="1" applyFont="1" applyFill="1"/>
    <xf numFmtId="44" fontId="21" fillId="3" borderId="48" xfId="1" applyFont="1" applyFill="1" applyBorder="1" applyAlignment="1">
      <alignment vertical="center" wrapText="1"/>
    </xf>
    <xf numFmtId="44" fontId="21" fillId="3" borderId="3" xfId="1" applyFont="1" applyFill="1" applyBorder="1" applyAlignment="1">
      <alignment vertical="center" wrapText="1"/>
    </xf>
    <xf numFmtId="1" fontId="20" fillId="3" borderId="47" xfId="0" applyNumberFormat="1" applyFont="1" applyFill="1" applyBorder="1" applyAlignment="1">
      <alignment horizontal="center" vertical="center" wrapText="1"/>
    </xf>
    <xf numFmtId="44" fontId="20" fillId="3" borderId="47" xfId="1" applyFont="1" applyFill="1" applyBorder="1" applyAlignment="1">
      <alignment vertical="center" wrapText="1"/>
    </xf>
    <xf numFmtId="1" fontId="20" fillId="3" borderId="36" xfId="0" applyNumberFormat="1" applyFont="1" applyFill="1" applyBorder="1" applyAlignment="1">
      <alignment horizontal="center" vertical="center" wrapText="1"/>
    </xf>
    <xf numFmtId="44" fontId="20" fillId="3" borderId="36" xfId="1" applyFont="1" applyFill="1" applyBorder="1" applyAlignment="1">
      <alignment vertical="center" wrapText="1"/>
    </xf>
    <xf numFmtId="1" fontId="20" fillId="3" borderId="3" xfId="0" applyNumberFormat="1" applyFont="1" applyFill="1" applyBorder="1" applyAlignment="1">
      <alignment horizontal="center" vertical="center" wrapText="1"/>
    </xf>
    <xf numFmtId="44" fontId="20" fillId="3" borderId="3" xfId="1" applyFont="1" applyFill="1" applyBorder="1" applyAlignment="1">
      <alignment vertical="center" wrapText="1"/>
    </xf>
    <xf numFmtId="14" fontId="20" fillId="3" borderId="48" xfId="0" applyNumberFormat="1" applyFont="1" applyFill="1" applyBorder="1" applyAlignment="1">
      <alignment horizontal="center" vertical="center" wrapText="1"/>
    </xf>
    <xf numFmtId="14" fontId="20" fillId="3" borderId="3" xfId="0" applyNumberFormat="1" applyFont="1" applyFill="1" applyBorder="1" applyAlignment="1">
      <alignment horizontal="center" vertical="center" wrapText="1"/>
    </xf>
    <xf numFmtId="4" fontId="19" fillId="3" borderId="29" xfId="0" applyNumberFormat="1" applyFont="1" applyFill="1" applyBorder="1" applyAlignment="1">
      <alignment horizontal="center" vertical="center" wrapText="1"/>
    </xf>
    <xf numFmtId="4" fontId="19" fillId="3" borderId="29" xfId="0" applyNumberFormat="1" applyFont="1" applyFill="1" applyBorder="1" applyAlignment="1">
      <alignment horizontal="center" vertical="center"/>
    </xf>
    <xf numFmtId="9" fontId="27" fillId="0" borderId="0" xfId="0" applyNumberFormat="1" applyFont="1" applyFill="1" applyBorder="1" applyAlignment="1">
      <alignment horizontal="left" vertical="center"/>
    </xf>
    <xf numFmtId="9" fontId="27" fillId="0" borderId="0" xfId="0" applyNumberFormat="1" applyFont="1" applyFill="1" applyBorder="1" applyAlignment="1">
      <alignment horizontal="right" vertical="center"/>
    </xf>
    <xf numFmtId="4" fontId="27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right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right" vertical="center" wrapText="1"/>
    </xf>
    <xf numFmtId="4" fontId="19" fillId="0" borderId="58" xfId="0" applyNumberFormat="1" applyFont="1" applyFill="1" applyBorder="1" applyAlignment="1">
      <alignment horizontal="center" vertical="center"/>
    </xf>
    <xf numFmtId="4" fontId="19" fillId="0" borderId="14" xfId="0" applyNumberFormat="1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vertical="center" wrapText="1"/>
    </xf>
    <xf numFmtId="0" fontId="19" fillId="0" borderId="59" xfId="0" applyFont="1" applyFill="1" applyBorder="1" applyAlignment="1">
      <alignment vertical="center" wrapText="1"/>
    </xf>
    <xf numFmtId="0" fontId="22" fillId="3" borderId="0" xfId="0" applyFont="1" applyFill="1" applyBorder="1" applyAlignment="1">
      <alignment horizontal="left" vertical="center"/>
    </xf>
    <xf numFmtId="0" fontId="19" fillId="3" borderId="0" xfId="0" applyFont="1" applyFill="1" applyBorder="1"/>
    <xf numFmtId="9" fontId="27" fillId="3" borderId="0" xfId="0" applyNumberFormat="1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right" vertical="center"/>
    </xf>
    <xf numFmtId="4" fontId="27" fillId="0" borderId="0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/>
    </xf>
    <xf numFmtId="0" fontId="19" fillId="0" borderId="0" xfId="0" applyFont="1" applyFill="1" applyBorder="1"/>
    <xf numFmtId="9" fontId="2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right" vertical="center"/>
    </xf>
    <xf numFmtId="44" fontId="23" fillId="3" borderId="0" xfId="1" applyFont="1" applyFill="1" applyBorder="1"/>
    <xf numFmtId="0" fontId="25" fillId="0" borderId="0" xfId="0" applyFont="1" applyFill="1" applyBorder="1" applyAlignment="1">
      <alignment vertical="center"/>
    </xf>
    <xf numFmtId="0" fontId="25" fillId="0" borderId="34" xfId="0" applyFont="1" applyFill="1" applyBorder="1" applyAlignment="1">
      <alignment vertical="center" wrapText="1"/>
    </xf>
    <xf numFmtId="0" fontId="0" fillId="0" borderId="3" xfId="0" applyFill="1" applyBorder="1"/>
    <xf numFmtId="0" fontId="0" fillId="0" borderId="3" xfId="0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9" fontId="17" fillId="0" borderId="3" xfId="0" applyNumberFormat="1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vertical="center" wrapText="1"/>
    </xf>
    <xf numFmtId="0" fontId="0" fillId="2" borderId="6" xfId="0" applyFill="1" applyBorder="1"/>
    <xf numFmtId="0" fontId="0" fillId="2" borderId="5" xfId="0" applyFill="1" applyBorder="1"/>
    <xf numFmtId="0" fontId="0" fillId="2" borderId="4" xfId="0" applyFill="1" applyBorder="1"/>
    <xf numFmtId="0" fontId="2" fillId="2" borderId="6" xfId="0" applyFont="1" applyFill="1" applyBorder="1" applyAlignment="1">
      <alignment horizontal="center" vertical="center"/>
    </xf>
    <xf numFmtId="4" fontId="14" fillId="2" borderId="3" xfId="0" applyNumberFormat="1" applyFont="1" applyFill="1" applyBorder="1" applyAlignment="1">
      <alignment horizontal="center" vertical="center" wrapText="1"/>
    </xf>
    <xf numFmtId="44" fontId="23" fillId="3" borderId="7" xfId="1" applyFont="1" applyFill="1" applyBorder="1"/>
    <xf numFmtId="0" fontId="19" fillId="4" borderId="13" xfId="0" applyFont="1" applyFill="1" applyBorder="1"/>
    <xf numFmtId="0" fontId="27" fillId="4" borderId="13" xfId="0" applyFont="1" applyFill="1" applyBorder="1" applyAlignment="1">
      <alignment horizontal="right"/>
    </xf>
    <xf numFmtId="44" fontId="23" fillId="4" borderId="13" xfId="0" applyNumberFormat="1" applyFont="1" applyFill="1" applyBorder="1"/>
    <xf numFmtId="0" fontId="24" fillId="0" borderId="34" xfId="0" applyFont="1" applyBorder="1" applyAlignment="1">
      <alignment horizontal="left"/>
    </xf>
    <xf numFmtId="4" fontId="15" fillId="2" borderId="3" xfId="0" applyNumberFormat="1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left" vertical="center"/>
    </xf>
    <xf numFmtId="4" fontId="14" fillId="3" borderId="3" xfId="0" applyNumberFormat="1" applyFont="1" applyFill="1" applyBorder="1" applyAlignment="1">
      <alignment horizontal="center" vertical="center" wrapText="1"/>
    </xf>
    <xf numFmtId="4" fontId="6" fillId="2" borderId="29" xfId="0" applyNumberFormat="1" applyFont="1" applyFill="1" applyBorder="1" applyAlignment="1">
      <alignment horizontal="center" vertical="center" wrapText="1"/>
    </xf>
    <xf numFmtId="4" fontId="6" fillId="2" borderId="29" xfId="0" applyNumberFormat="1" applyFont="1" applyFill="1" applyBorder="1" applyAlignment="1">
      <alignment horizontal="center" vertical="center"/>
    </xf>
    <xf numFmtId="4" fontId="6" fillId="2" borderId="32" xfId="0" applyNumberFormat="1" applyFont="1" applyFill="1" applyBorder="1" applyAlignment="1">
      <alignment horizontal="center" vertical="center"/>
    </xf>
    <xf numFmtId="4" fontId="7" fillId="2" borderId="35" xfId="0" applyNumberFormat="1" applyFont="1" applyFill="1" applyBorder="1" applyAlignment="1">
      <alignment horizontal="center" vertical="center"/>
    </xf>
    <xf numFmtId="4" fontId="23" fillId="4" borderId="0" xfId="0" applyNumberFormat="1" applyFont="1" applyFill="1" applyBorder="1" applyAlignment="1">
      <alignment horizontal="center" vertical="center"/>
    </xf>
    <xf numFmtId="0" fontId="17" fillId="4" borderId="0" xfId="0" applyFont="1" applyFill="1" applyBorder="1"/>
    <xf numFmtId="0" fontId="23" fillId="4" borderId="0" xfId="0" applyFont="1" applyFill="1" applyBorder="1" applyAlignment="1">
      <alignment horizontal="right"/>
    </xf>
    <xf numFmtId="0" fontId="0" fillId="0" borderId="4" xfId="0" applyBorder="1"/>
    <xf numFmtId="4" fontId="0" fillId="2" borderId="4" xfId="0" applyNumberFormat="1" applyFill="1" applyBorder="1"/>
    <xf numFmtId="0" fontId="0" fillId="0" borderId="60" xfId="0" applyBorder="1"/>
    <xf numFmtId="0" fontId="0" fillId="0" borderId="61" xfId="0" applyBorder="1"/>
    <xf numFmtId="0" fontId="3" fillId="0" borderId="0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64" xfId="0" applyFont="1" applyFill="1" applyBorder="1" applyAlignment="1">
      <alignment vertical="center" wrapText="1"/>
    </xf>
    <xf numFmtId="0" fontId="14" fillId="3" borderId="65" xfId="3" applyFont="1" applyFill="1" applyBorder="1" applyAlignment="1">
      <alignment horizontal="right" vertical="center"/>
    </xf>
    <xf numFmtId="0" fontId="14" fillId="3" borderId="66" xfId="3" applyFont="1" applyFill="1" applyBorder="1" applyAlignment="1">
      <alignment horizontal="right" vertical="center"/>
    </xf>
    <xf numFmtId="0" fontId="14" fillId="3" borderId="67" xfId="3" applyFont="1" applyFill="1" applyBorder="1" applyAlignment="1">
      <alignment horizontal="right" vertical="center"/>
    </xf>
    <xf numFmtId="0" fontId="0" fillId="0" borderId="68" xfId="0" applyBorder="1"/>
    <xf numFmtId="0" fontId="19" fillId="0" borderId="69" xfId="0" applyFont="1" applyBorder="1"/>
    <xf numFmtId="0" fontId="0" fillId="0" borderId="70" xfId="0" applyBorder="1"/>
    <xf numFmtId="0" fontId="19" fillId="0" borderId="71" xfId="0" applyFont="1" applyBorder="1"/>
    <xf numFmtId="0" fontId="0" fillId="0" borderId="72" xfId="0" applyBorder="1"/>
    <xf numFmtId="0" fontId="19" fillId="0" borderId="73" xfId="0" applyFont="1" applyBorder="1"/>
    <xf numFmtId="0" fontId="0" fillId="4" borderId="5" xfId="0" applyFill="1" applyBorder="1"/>
    <xf numFmtId="0" fontId="2" fillId="4" borderId="5" xfId="0" applyFont="1" applyFill="1" applyBorder="1" applyAlignment="1">
      <alignment horizontal="right"/>
    </xf>
    <xf numFmtId="0" fontId="2" fillId="4" borderId="4" xfId="0" applyFont="1" applyFill="1" applyBorder="1"/>
    <xf numFmtId="0" fontId="0" fillId="4" borderId="6" xfId="0" applyFill="1" applyBorder="1"/>
    <xf numFmtId="0" fontId="26" fillId="0" borderId="16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0" fontId="29" fillId="3" borderId="63" xfId="0" applyFont="1" applyFill="1" applyBorder="1" applyAlignment="1">
      <alignment horizontal="left" vertical="center"/>
    </xf>
    <xf numFmtId="0" fontId="29" fillId="3" borderId="62" xfId="0" applyFont="1" applyFill="1" applyBorder="1" applyAlignment="1">
      <alignment horizontal="left" vertical="center"/>
    </xf>
    <xf numFmtId="0" fontId="29" fillId="3" borderId="1" xfId="0" applyFont="1" applyFill="1" applyBorder="1" applyAlignment="1">
      <alignment horizontal="left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9" xfId="0" applyFont="1" applyFill="1" applyBorder="1" applyAlignment="1">
      <alignment horizontal="center" vertical="center"/>
    </xf>
    <xf numFmtId="0" fontId="29" fillId="3" borderId="20" xfId="0" applyFont="1" applyFill="1" applyBorder="1" applyAlignment="1">
      <alignment horizontal="center" vertical="center"/>
    </xf>
    <xf numFmtId="0" fontId="29" fillId="3" borderId="20" xfId="0" applyFont="1" applyFill="1" applyBorder="1" applyAlignment="1">
      <alignment horizontal="right" vertical="center"/>
    </xf>
    <xf numFmtId="0" fontId="29" fillId="3" borderId="34" xfId="0" applyFont="1" applyFill="1" applyBorder="1" applyAlignment="1">
      <alignment horizontal="left" vertical="center"/>
    </xf>
    <xf numFmtId="0" fontId="20" fillId="0" borderId="34" xfId="3" applyFont="1" applyBorder="1" applyAlignment="1">
      <alignment vertical="center"/>
    </xf>
    <xf numFmtId="0" fontId="25" fillId="3" borderId="2" xfId="0" applyFont="1" applyFill="1" applyBorder="1" applyAlignment="1">
      <alignment horizontal="left" vertical="center"/>
    </xf>
    <xf numFmtId="0" fontId="25" fillId="3" borderId="64" xfId="0" applyFont="1" applyFill="1" applyBorder="1" applyAlignment="1">
      <alignment horizontal="left" vertical="center"/>
    </xf>
    <xf numFmtId="0" fontId="26" fillId="0" borderId="64" xfId="0" applyFont="1" applyFill="1" applyBorder="1" applyAlignment="1">
      <alignment vertical="center" wrapText="1"/>
    </xf>
    <xf numFmtId="0" fontId="26" fillId="0" borderId="74" xfId="0" applyFont="1" applyFill="1" applyBorder="1" applyAlignment="1">
      <alignment vertical="center" wrapText="1"/>
    </xf>
    <xf numFmtId="0" fontId="25" fillId="0" borderId="2" xfId="0" applyFont="1" applyFill="1" applyBorder="1" applyAlignment="1">
      <alignment horizontal="left" vertical="center"/>
    </xf>
    <xf numFmtId="0" fontId="18" fillId="0" borderId="75" xfId="0" applyFont="1" applyFill="1" applyBorder="1" applyAlignment="1">
      <alignment horizontal="left" vertical="center" wrapText="1"/>
    </xf>
    <xf numFmtId="0" fontId="25" fillId="3" borderId="81" xfId="0" applyFont="1" applyFill="1" applyBorder="1" applyAlignment="1">
      <alignment horizontal="left" vertical="center"/>
    </xf>
    <xf numFmtId="0" fontId="25" fillId="3" borderId="83" xfId="0" applyFont="1" applyFill="1" applyBorder="1" applyAlignment="1">
      <alignment horizontal="left" vertical="center"/>
    </xf>
    <xf numFmtId="0" fontId="25" fillId="0" borderId="87" xfId="0" applyFont="1" applyFill="1" applyBorder="1" applyAlignment="1">
      <alignment horizontal="center" vertical="center" wrapText="1"/>
    </xf>
    <xf numFmtId="0" fontId="26" fillId="0" borderId="87" xfId="0" applyFont="1" applyFill="1" applyBorder="1" applyAlignment="1">
      <alignment horizontal="center" vertical="center" wrapText="1"/>
    </xf>
    <xf numFmtId="14" fontId="17" fillId="0" borderId="3" xfId="0" applyNumberFormat="1" applyFont="1" applyFill="1" applyBorder="1" applyAlignment="1">
      <alignment vertical="center" wrapText="1"/>
    </xf>
    <xf numFmtId="10" fontId="17" fillId="0" borderId="3" xfId="0" applyNumberFormat="1" applyFont="1" applyFill="1" applyBorder="1" applyAlignment="1">
      <alignment vertical="center" wrapText="1"/>
    </xf>
    <xf numFmtId="0" fontId="22" fillId="0" borderId="0" xfId="3" applyFont="1" applyBorder="1" applyAlignment="1">
      <alignment vertical="center"/>
    </xf>
    <xf numFmtId="0" fontId="20" fillId="0" borderId="0" xfId="3" applyFont="1" applyBorder="1" applyAlignment="1">
      <alignment vertical="center" wrapText="1"/>
    </xf>
    <xf numFmtId="4" fontId="30" fillId="0" borderId="0" xfId="0" applyNumberFormat="1" applyFont="1" applyFill="1" applyBorder="1" applyAlignment="1">
      <alignment horizontal="left" vertical="center"/>
    </xf>
    <xf numFmtId="44" fontId="23" fillId="7" borderId="0" xfId="1" applyFont="1" applyFill="1" applyBorder="1"/>
    <xf numFmtId="0" fontId="0" fillId="0" borderId="3" xfId="0" applyBorder="1" applyAlignment="1">
      <alignment horizontal="center"/>
    </xf>
    <xf numFmtId="0" fontId="29" fillId="3" borderId="1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9" fillId="0" borderId="0" xfId="3" applyFont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 wrapText="1"/>
    </xf>
    <xf numFmtId="0" fontId="27" fillId="7" borderId="7" xfId="0" applyFont="1" applyFill="1" applyBorder="1" applyAlignment="1">
      <alignment horizontal="center"/>
    </xf>
    <xf numFmtId="0" fontId="28" fillId="3" borderId="47" xfId="0" applyFont="1" applyFill="1" applyBorder="1" applyAlignment="1">
      <alignment horizontal="center" vertical="center" wrapText="1"/>
    </xf>
    <xf numFmtId="0" fontId="28" fillId="3" borderId="50" xfId="0" applyFont="1" applyFill="1" applyBorder="1" applyAlignment="1">
      <alignment horizontal="center" vertical="center" wrapText="1"/>
    </xf>
    <xf numFmtId="0" fontId="12" fillId="3" borderId="47" xfId="0" applyFont="1" applyFill="1" applyBorder="1" applyAlignment="1">
      <alignment horizontal="center" vertical="center"/>
    </xf>
    <xf numFmtId="0" fontId="12" fillId="3" borderId="50" xfId="0" applyFont="1" applyFill="1" applyBorder="1" applyAlignment="1">
      <alignment horizontal="center" vertical="center"/>
    </xf>
    <xf numFmtId="0" fontId="22" fillId="3" borderId="47" xfId="0" applyFont="1" applyFill="1" applyBorder="1" applyAlignment="1">
      <alignment horizontal="center" vertical="center" wrapText="1"/>
    </xf>
    <xf numFmtId="0" fontId="22" fillId="3" borderId="50" xfId="0" applyFont="1" applyFill="1" applyBorder="1" applyAlignment="1">
      <alignment horizontal="center" vertical="center" wrapText="1"/>
    </xf>
    <xf numFmtId="0" fontId="25" fillId="0" borderId="41" xfId="0" applyFont="1" applyFill="1" applyBorder="1" applyAlignment="1">
      <alignment horizontal="left" vertical="center"/>
    </xf>
    <xf numFmtId="0" fontId="25" fillId="0" borderId="64" xfId="0" applyFont="1" applyFill="1" applyBorder="1" applyAlignment="1">
      <alignment horizontal="left" vertical="center"/>
    </xf>
    <xf numFmtId="0" fontId="25" fillId="0" borderId="82" xfId="0" applyFont="1" applyFill="1" applyBorder="1" applyAlignment="1">
      <alignment horizontal="left" vertical="center"/>
    </xf>
    <xf numFmtId="0" fontId="25" fillId="0" borderId="84" xfId="0" applyFont="1" applyFill="1" applyBorder="1" applyAlignment="1">
      <alignment horizontal="left" vertical="center"/>
    </xf>
    <xf numFmtId="0" fontId="25" fillId="0" borderId="85" xfId="0" applyFont="1" applyFill="1" applyBorder="1" applyAlignment="1">
      <alignment horizontal="left" vertical="center"/>
    </xf>
    <xf numFmtId="0" fontId="25" fillId="0" borderId="86" xfId="0" applyFont="1" applyFill="1" applyBorder="1" applyAlignment="1">
      <alignment horizontal="left" vertical="center"/>
    </xf>
    <xf numFmtId="0" fontId="12" fillId="5" borderId="12" xfId="0" applyFont="1" applyFill="1" applyBorder="1" applyAlignment="1">
      <alignment horizontal="center" vertical="center" wrapText="1"/>
    </xf>
    <xf numFmtId="0" fontId="12" fillId="5" borderId="49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/>
    </xf>
    <xf numFmtId="0" fontId="22" fillId="0" borderId="0" xfId="3" applyFont="1" applyBorder="1" applyAlignment="1">
      <alignment horizontal="center" vertical="center"/>
    </xf>
    <xf numFmtId="0" fontId="20" fillId="0" borderId="0" xfId="3" applyFont="1" applyBorder="1" applyAlignment="1">
      <alignment horizontal="center" vertical="center" wrapText="1"/>
    </xf>
    <xf numFmtId="0" fontId="22" fillId="3" borderId="46" xfId="0" applyFont="1" applyFill="1" applyBorder="1" applyAlignment="1">
      <alignment horizontal="center" vertical="center" wrapText="1"/>
    </xf>
    <xf numFmtId="0" fontId="22" fillId="3" borderId="52" xfId="0" applyFont="1" applyFill="1" applyBorder="1" applyAlignment="1">
      <alignment horizontal="center" vertical="center" wrapText="1"/>
    </xf>
    <xf numFmtId="0" fontId="12" fillId="3" borderId="47" xfId="0" applyFont="1" applyFill="1" applyBorder="1" applyAlignment="1">
      <alignment horizontal="center" vertical="center" wrapText="1"/>
    </xf>
    <xf numFmtId="0" fontId="25" fillId="3" borderId="78" xfId="0" applyFont="1" applyFill="1" applyBorder="1" applyAlignment="1">
      <alignment horizontal="center" vertical="center" wrapText="1"/>
    </xf>
    <xf numFmtId="0" fontId="25" fillId="3" borderId="79" xfId="0" applyFont="1" applyFill="1" applyBorder="1" applyAlignment="1">
      <alignment horizontal="center" vertical="center" wrapText="1"/>
    </xf>
    <xf numFmtId="0" fontId="25" fillId="3" borderId="80" xfId="0" applyFont="1" applyFill="1" applyBorder="1" applyAlignment="1">
      <alignment horizontal="center" vertical="center" wrapText="1"/>
    </xf>
    <xf numFmtId="14" fontId="12" fillId="3" borderId="48" xfId="0" applyNumberFormat="1" applyFont="1" applyFill="1" applyBorder="1" applyAlignment="1">
      <alignment horizont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23" fillId="2" borderId="36" xfId="0" applyFont="1" applyFill="1" applyBorder="1" applyAlignment="1">
      <alignment horizontal="center" vertical="center" wrapText="1"/>
    </xf>
    <xf numFmtId="0" fontId="23" fillId="2" borderId="37" xfId="0" applyFont="1" applyFill="1" applyBorder="1" applyAlignment="1">
      <alignment horizontal="center" vertical="center" wrapText="1"/>
    </xf>
    <xf numFmtId="0" fontId="23" fillId="2" borderId="77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7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23" fillId="2" borderId="88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43" fontId="2" fillId="4" borderId="3" xfId="7" applyFont="1" applyFill="1" applyBorder="1" applyAlignment="1">
      <alignment horizontal="center"/>
    </xf>
    <xf numFmtId="43" fontId="0" fillId="2" borderId="3" xfId="7" applyFont="1" applyFill="1" applyBorder="1" applyAlignment="1">
      <alignment horizontal="center"/>
    </xf>
  </cellXfs>
  <cellStyles count="8">
    <cellStyle name="Millares" xfId="7" builtinId="3"/>
    <cellStyle name="Millares 2" xfId="6" xr:uid="{00000000-0005-0000-0000-000000000000}"/>
    <cellStyle name="Moneda" xfId="1" builtinId="4"/>
    <cellStyle name="Moneda 2" xfId="5" xr:uid="{00000000-0005-0000-0000-000002000000}"/>
    <cellStyle name="Normal" xfId="0" builtinId="0"/>
    <cellStyle name="Normal 2" xfId="4" xr:uid="{00000000-0005-0000-0000-000004000000}"/>
    <cellStyle name="Normal 3" xfId="3" xr:uid="{00000000-0005-0000-0000-000005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2393156</xdr:colOff>
      <xdr:row>3</xdr:row>
      <xdr:rowOff>59531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19BF91-38C6-472F-99A1-AA04F1FBB9D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1438" y="0"/>
          <a:ext cx="2321718" cy="631031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11906</xdr:colOff>
      <xdr:row>0</xdr:row>
      <xdr:rowOff>107156</xdr:rowOff>
    </xdr:from>
    <xdr:to>
      <xdr:col>6</xdr:col>
      <xdr:colOff>34962</xdr:colOff>
      <xdr:row>2</xdr:row>
      <xdr:rowOff>176371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0E47C45-4B93-4981-ABED-12C72AB53A0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2469" y="107156"/>
          <a:ext cx="1570868" cy="4502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179917</xdr:colOff>
      <xdr:row>0</xdr:row>
      <xdr:rowOff>84666</xdr:rowOff>
    </xdr:from>
    <xdr:to>
      <xdr:col>12</xdr:col>
      <xdr:colOff>872368</xdr:colOff>
      <xdr:row>3</xdr:row>
      <xdr:rowOff>62441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C0D5A6A-B93B-49A8-BE10-1568EEEA7A4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0" y="84666"/>
          <a:ext cx="1570868" cy="4502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194468</xdr:colOff>
      <xdr:row>3</xdr:row>
      <xdr:rowOff>154781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CFC94C4-9B1D-43EB-A7BC-881F4F803CC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2321718" cy="631031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654844</xdr:colOff>
      <xdr:row>0</xdr:row>
      <xdr:rowOff>95250</xdr:rowOff>
    </xdr:from>
    <xdr:to>
      <xdr:col>14</xdr:col>
      <xdr:colOff>701712</xdr:colOff>
      <xdr:row>0</xdr:row>
      <xdr:rowOff>545465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DA77D32-AAB1-4CFA-A419-CE367FF0A9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188" y="95250"/>
          <a:ext cx="1570868" cy="4502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23813</xdr:colOff>
      <xdr:row>0</xdr:row>
      <xdr:rowOff>35719</xdr:rowOff>
    </xdr:from>
    <xdr:to>
      <xdr:col>1</xdr:col>
      <xdr:colOff>345281</xdr:colOff>
      <xdr:row>0</xdr:row>
      <xdr:rowOff>666750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8BC7E3-ABF7-4446-9820-C00795FF1E9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813" y="35719"/>
          <a:ext cx="2321718" cy="631031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11905</xdr:colOff>
      <xdr:row>0</xdr:row>
      <xdr:rowOff>119062</xdr:rowOff>
    </xdr:from>
    <xdr:to>
      <xdr:col>10</xdr:col>
      <xdr:colOff>820773</xdr:colOff>
      <xdr:row>0</xdr:row>
      <xdr:rowOff>569277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AEFA7E-121B-4046-95D7-3B990EA3CA5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4530" y="119062"/>
          <a:ext cx="1570868" cy="4502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47624</xdr:colOff>
      <xdr:row>0</xdr:row>
      <xdr:rowOff>631031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7974563-7151-4DB8-A71F-02FCED4F7F1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2321718" cy="631031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F37"/>
  <sheetViews>
    <sheetView zoomScale="80" zoomScaleNormal="80" workbookViewId="0">
      <selection activeCell="K19" sqref="K19"/>
    </sheetView>
  </sheetViews>
  <sheetFormatPr baseColWidth="10" defaultRowHeight="15" x14ac:dyDescent="0.25"/>
  <cols>
    <col min="1" max="1" width="41.85546875" customWidth="1"/>
    <col min="2" max="2" width="26.5703125" customWidth="1"/>
    <col min="3" max="3" width="16.5703125" customWidth="1"/>
    <col min="4" max="4" width="22.5703125" customWidth="1"/>
    <col min="5" max="5" width="17.140625" customWidth="1"/>
    <col min="6" max="6" width="23.28515625" customWidth="1"/>
  </cols>
  <sheetData>
    <row r="5" spans="1:6" ht="42.75" customHeight="1" x14ac:dyDescent="0.25">
      <c r="A5" s="223" t="s">
        <v>56</v>
      </c>
      <c r="B5" s="223"/>
      <c r="C5" s="223"/>
      <c r="D5" s="223"/>
      <c r="E5" s="223"/>
      <c r="F5" s="223"/>
    </row>
    <row r="6" spans="1:6" ht="42.75" customHeight="1" x14ac:dyDescent="0.25">
      <c r="A6" s="224" t="s">
        <v>57</v>
      </c>
      <c r="B6" s="224"/>
      <c r="C6" s="224"/>
      <c r="D6" s="224"/>
      <c r="E6" s="224"/>
      <c r="F6" s="224"/>
    </row>
    <row r="7" spans="1:6" ht="15.75" thickBot="1" x14ac:dyDescent="0.3">
      <c r="A7" s="7"/>
      <c r="B7" s="8"/>
      <c r="C7" s="8"/>
      <c r="D7" s="8"/>
      <c r="E7" s="8"/>
      <c r="F7" s="8"/>
    </row>
    <row r="8" spans="1:6" s="3" customFormat="1" ht="18" thickTop="1" thickBot="1" x14ac:dyDescent="0.3">
      <c r="A8" s="197" t="s">
        <v>5</v>
      </c>
      <c r="B8" s="2"/>
      <c r="C8" s="2"/>
      <c r="D8" s="6"/>
      <c r="E8" s="6"/>
      <c r="F8" s="180" t="s">
        <v>6</v>
      </c>
    </row>
    <row r="9" spans="1:6" ht="17.25" thickBot="1" x14ac:dyDescent="0.3">
      <c r="A9" s="195" t="s">
        <v>50</v>
      </c>
      <c r="B9" s="179"/>
      <c r="C9" s="179"/>
      <c r="D9" s="179"/>
      <c r="E9" s="179"/>
      <c r="F9" s="181" t="s">
        <v>58</v>
      </c>
    </row>
    <row r="10" spans="1:6" s="39" customFormat="1" ht="15.75" customHeight="1" thickBot="1" x14ac:dyDescent="0.25">
      <c r="A10" s="196" t="s">
        <v>18</v>
      </c>
      <c r="B10" s="177"/>
      <c r="C10" s="178"/>
      <c r="D10" s="178"/>
      <c r="E10" s="178"/>
      <c r="F10" s="182"/>
    </row>
    <row r="11" spans="1:6" ht="5.25" customHeight="1" thickTop="1" thickBot="1" x14ac:dyDescent="0.3">
      <c r="A11" s="162" t="s">
        <v>48</v>
      </c>
      <c r="B11" s="71"/>
      <c r="C11" s="77"/>
      <c r="D11" s="77"/>
      <c r="E11" s="77"/>
      <c r="F11" s="78"/>
    </row>
    <row r="12" spans="1:6" ht="16.5" customHeight="1" thickTop="1" thickBot="1" x14ac:dyDescent="0.3">
      <c r="A12" s="162" t="s">
        <v>48</v>
      </c>
      <c r="B12" s="9"/>
      <c r="C12" s="9"/>
      <c r="D12" s="9"/>
      <c r="E12" s="9"/>
      <c r="F12" s="9"/>
    </row>
    <row r="13" spans="1:6" s="4" customFormat="1" ht="18" thickTop="1" thickBot="1" x14ac:dyDescent="0.3">
      <c r="A13" s="221" t="s">
        <v>13</v>
      </c>
      <c r="B13" s="222"/>
      <c r="C13" s="222"/>
      <c r="D13" s="222"/>
      <c r="E13" s="222"/>
      <c r="F13" s="222"/>
    </row>
    <row r="14" spans="1:6" ht="16.5" x14ac:dyDescent="0.25">
      <c r="A14" s="198" t="s">
        <v>11</v>
      </c>
      <c r="B14" s="199" t="s">
        <v>12</v>
      </c>
      <c r="C14" s="199" t="s">
        <v>14</v>
      </c>
      <c r="D14" s="200" t="s">
        <v>16</v>
      </c>
      <c r="E14" s="200"/>
      <c r="F14" s="201" t="s">
        <v>17</v>
      </c>
    </row>
    <row r="15" spans="1:6" s="1" customFormat="1" ht="22.5" customHeight="1" thickBot="1" x14ac:dyDescent="0.3">
      <c r="A15" s="10"/>
      <c r="B15" s="11"/>
      <c r="C15" s="12"/>
      <c r="D15" s="11"/>
      <c r="E15" s="11"/>
      <c r="F15" s="37"/>
    </row>
    <row r="16" spans="1:6" ht="9" customHeight="1" thickTop="1" thickBot="1" x14ac:dyDescent="0.3">
      <c r="A16" s="13"/>
      <c r="B16" s="5"/>
      <c r="C16" s="5"/>
      <c r="D16" s="5"/>
      <c r="E16" s="5"/>
      <c r="F16" s="5"/>
    </row>
    <row r="17" spans="1:6" ht="30.75" thickTop="1" x14ac:dyDescent="0.25">
      <c r="A17" s="31" t="s">
        <v>7</v>
      </c>
      <c r="B17" s="32" t="s">
        <v>0</v>
      </c>
      <c r="C17" s="32" t="s">
        <v>1</v>
      </c>
      <c r="D17" s="32" t="s">
        <v>2</v>
      </c>
      <c r="E17" s="33" t="s">
        <v>9</v>
      </c>
      <c r="F17" s="33" t="s">
        <v>3</v>
      </c>
    </row>
    <row r="18" spans="1:6" x14ac:dyDescent="0.25">
      <c r="A18" s="14" t="s">
        <v>59</v>
      </c>
      <c r="B18" s="15"/>
      <c r="C18" s="16"/>
      <c r="D18" s="166">
        <f>+B18+C18</f>
        <v>0</v>
      </c>
      <c r="E18" s="17" t="s">
        <v>8</v>
      </c>
      <c r="F18" s="17"/>
    </row>
    <row r="19" spans="1:6" x14ac:dyDescent="0.25">
      <c r="A19" s="14" t="s">
        <v>60</v>
      </c>
      <c r="B19" s="15"/>
      <c r="C19" s="16"/>
      <c r="D19" s="166">
        <f t="shared" ref="D19:D32" si="0">+B19+C19</f>
        <v>0</v>
      </c>
      <c r="E19" s="17" t="s">
        <v>8</v>
      </c>
      <c r="F19" s="17"/>
    </row>
    <row r="20" spans="1:6" x14ac:dyDescent="0.25">
      <c r="A20" s="14" t="s">
        <v>61</v>
      </c>
      <c r="B20" s="15"/>
      <c r="C20" s="16"/>
      <c r="D20" s="166">
        <f t="shared" si="0"/>
        <v>0</v>
      </c>
      <c r="E20" s="17" t="s">
        <v>8</v>
      </c>
      <c r="F20" s="17"/>
    </row>
    <row r="21" spans="1:6" x14ac:dyDescent="0.25">
      <c r="A21" s="14" t="s">
        <v>62</v>
      </c>
      <c r="B21" s="15"/>
      <c r="C21" s="16"/>
      <c r="D21" s="166">
        <f t="shared" si="0"/>
        <v>0</v>
      </c>
      <c r="E21" s="17" t="s">
        <v>8</v>
      </c>
      <c r="F21" s="17"/>
    </row>
    <row r="22" spans="1:6" x14ac:dyDescent="0.25">
      <c r="A22" s="14" t="s">
        <v>63</v>
      </c>
      <c r="B22" s="15"/>
      <c r="C22" s="16"/>
      <c r="D22" s="166">
        <f t="shared" si="0"/>
        <v>0</v>
      </c>
      <c r="E22" s="17" t="s">
        <v>8</v>
      </c>
      <c r="F22" s="17"/>
    </row>
    <row r="23" spans="1:6" x14ac:dyDescent="0.25">
      <c r="A23" s="14" t="s">
        <v>64</v>
      </c>
      <c r="B23" s="15"/>
      <c r="C23" s="16"/>
      <c r="D23" s="166">
        <f t="shared" si="0"/>
        <v>0</v>
      </c>
      <c r="E23" s="17" t="s">
        <v>8</v>
      </c>
      <c r="F23" s="17"/>
    </row>
    <row r="24" spans="1:6" x14ac:dyDescent="0.25">
      <c r="A24" s="18" t="s">
        <v>65</v>
      </c>
      <c r="B24" s="19"/>
      <c r="C24" s="20"/>
      <c r="D24" s="167">
        <f t="shared" si="0"/>
        <v>0</v>
      </c>
      <c r="E24" s="21" t="s">
        <v>8</v>
      </c>
      <c r="F24" s="21"/>
    </row>
    <row r="25" spans="1:6" x14ac:dyDescent="0.25">
      <c r="A25" s="18" t="s">
        <v>66</v>
      </c>
      <c r="B25" s="19"/>
      <c r="C25" s="20"/>
      <c r="D25" s="167">
        <f t="shared" si="0"/>
        <v>0</v>
      </c>
      <c r="E25" s="21" t="s">
        <v>8</v>
      </c>
      <c r="F25" s="21"/>
    </row>
    <row r="26" spans="1:6" x14ac:dyDescent="0.25">
      <c r="A26" s="14" t="s">
        <v>67</v>
      </c>
      <c r="B26" s="19"/>
      <c r="C26" s="20"/>
      <c r="D26" s="167">
        <f t="shared" si="0"/>
        <v>0</v>
      </c>
      <c r="E26" s="21" t="s">
        <v>8</v>
      </c>
      <c r="F26" s="21"/>
    </row>
    <row r="27" spans="1:6" x14ac:dyDescent="0.25">
      <c r="A27" s="14" t="s">
        <v>68</v>
      </c>
      <c r="B27" s="15"/>
      <c r="C27" s="16"/>
      <c r="D27" s="166">
        <f t="shared" si="0"/>
        <v>0</v>
      </c>
      <c r="E27" s="17" t="s">
        <v>8</v>
      </c>
      <c r="F27" s="17"/>
    </row>
    <row r="28" spans="1:6" x14ac:dyDescent="0.25">
      <c r="A28" s="14" t="s">
        <v>69</v>
      </c>
      <c r="B28" s="15"/>
      <c r="C28" s="16"/>
      <c r="D28" s="166">
        <f t="shared" si="0"/>
        <v>0</v>
      </c>
      <c r="E28" s="17" t="s">
        <v>8</v>
      </c>
      <c r="F28" s="17"/>
    </row>
    <row r="29" spans="1:6" x14ac:dyDescent="0.25">
      <c r="A29" s="14" t="s">
        <v>70</v>
      </c>
      <c r="B29" s="19"/>
      <c r="C29" s="20"/>
      <c r="D29" s="167">
        <f t="shared" si="0"/>
        <v>0</v>
      </c>
      <c r="E29" s="21" t="s">
        <v>8</v>
      </c>
      <c r="F29" s="21"/>
    </row>
    <row r="30" spans="1:6" x14ac:dyDescent="0.25">
      <c r="A30" s="18" t="s">
        <v>71</v>
      </c>
      <c r="B30" s="19"/>
      <c r="C30" s="20"/>
      <c r="D30" s="167">
        <f t="shared" si="0"/>
        <v>0</v>
      </c>
      <c r="E30" s="21" t="s">
        <v>8</v>
      </c>
      <c r="F30" s="21"/>
    </row>
    <row r="31" spans="1:6" x14ac:dyDescent="0.25">
      <c r="A31" s="14" t="s">
        <v>72</v>
      </c>
      <c r="B31" s="19"/>
      <c r="C31" s="20"/>
      <c r="D31" s="167">
        <f t="shared" si="0"/>
        <v>0</v>
      </c>
      <c r="E31" s="21" t="s">
        <v>8</v>
      </c>
      <c r="F31" s="21"/>
    </row>
    <row r="32" spans="1:6" ht="15.75" thickBot="1" x14ac:dyDescent="0.3">
      <c r="A32" s="22"/>
      <c r="B32" s="23"/>
      <c r="C32" s="24"/>
      <c r="D32" s="168">
        <f t="shared" si="0"/>
        <v>0</v>
      </c>
      <c r="E32" s="25" t="s">
        <v>8</v>
      </c>
      <c r="F32" s="25"/>
    </row>
    <row r="33" spans="1:6" ht="15.75" thickBot="1" x14ac:dyDescent="0.3">
      <c r="A33" s="35" t="s">
        <v>4</v>
      </c>
      <c r="B33" s="26">
        <f>SUM(B18:B32)</f>
        <v>0</v>
      </c>
      <c r="C33" s="26">
        <f t="shared" ref="C33:D33" si="1">SUM(C18:C32)</f>
        <v>0</v>
      </c>
      <c r="D33" s="26">
        <f t="shared" si="1"/>
        <v>0</v>
      </c>
      <c r="E33" s="27"/>
      <c r="F33" s="27"/>
    </row>
    <row r="34" spans="1:6" ht="15.75" customHeight="1" thickTop="1" thickBot="1" x14ac:dyDescent="0.3">
      <c r="A34" s="36"/>
      <c r="B34" s="36" t="s">
        <v>10</v>
      </c>
      <c r="C34" s="34">
        <v>0.5</v>
      </c>
      <c r="D34" s="169">
        <f>+D33*C34</f>
        <v>0</v>
      </c>
    </row>
    <row r="35" spans="1:6" ht="15.75" thickBot="1" x14ac:dyDescent="0.3">
      <c r="A35" s="28"/>
      <c r="C35" s="29" t="s">
        <v>15</v>
      </c>
      <c r="D35" s="30">
        <v>10000</v>
      </c>
    </row>
    <row r="36" spans="1:6" ht="21" customHeight="1" x14ac:dyDescent="0.3">
      <c r="A36" s="175" t="s">
        <v>49</v>
      </c>
      <c r="B36" s="171"/>
      <c r="C36" s="172" t="s">
        <v>47</v>
      </c>
      <c r="D36" s="170">
        <f>IF(D34&lt;D35,D34,D35)</f>
        <v>0</v>
      </c>
    </row>
    <row r="37" spans="1:6" ht="50.25" customHeight="1" thickBot="1" x14ac:dyDescent="0.3">
      <c r="A37" s="176"/>
    </row>
  </sheetData>
  <mergeCells count="3">
    <mergeCell ref="A13:F13"/>
    <mergeCell ref="A5:F5"/>
    <mergeCell ref="A6:F6"/>
  </mergeCells>
  <pageMargins left="0.7" right="0.7" top="0.75" bottom="0.75" header="0.3" footer="0.3"/>
  <pageSetup paperSize="9" scale="8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Hoja3!$A$1:$A$3</xm:f>
          </x14:formula1>
          <xm:sqref>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3"/>
  <sheetViews>
    <sheetView workbookViewId="0">
      <selection activeCell="D4" sqref="D4"/>
    </sheetView>
  </sheetViews>
  <sheetFormatPr baseColWidth="10" defaultRowHeight="15" x14ac:dyDescent="0.25"/>
  <sheetData>
    <row r="2" spans="1:4" x14ac:dyDescent="0.25">
      <c r="A2" t="s">
        <v>19</v>
      </c>
      <c r="D2" t="s">
        <v>43</v>
      </c>
    </row>
    <row r="3" spans="1:4" x14ac:dyDescent="0.25">
      <c r="A3" t="s">
        <v>20</v>
      </c>
      <c r="D3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O70"/>
  <sheetViews>
    <sheetView topLeftCell="A34" zoomScale="90" zoomScaleNormal="90" workbookViewId="0">
      <selection activeCell="G44" sqref="G44"/>
    </sheetView>
  </sheetViews>
  <sheetFormatPr baseColWidth="10" defaultRowHeight="12.75" x14ac:dyDescent="0.2"/>
  <cols>
    <col min="1" max="1" width="6.140625" style="64" customWidth="1"/>
    <col min="2" max="2" width="25.7109375" style="39" customWidth="1"/>
    <col min="3" max="3" width="16.85546875" style="39" customWidth="1"/>
    <col min="4" max="4" width="10.7109375" style="39" customWidth="1"/>
    <col min="5" max="5" width="10.5703125" style="39" customWidth="1"/>
    <col min="6" max="6" width="9.7109375" style="39" customWidth="1"/>
    <col min="7" max="7" width="12.85546875" style="39" customWidth="1"/>
    <col min="8" max="8" width="10.42578125" style="39" customWidth="1"/>
    <col min="9" max="9" width="17.140625" style="39" customWidth="1"/>
    <col min="10" max="10" width="11.42578125" style="39"/>
    <col min="11" max="11" width="12.28515625" style="39" customWidth="1"/>
    <col min="12" max="12" width="13.140625" style="39" customWidth="1"/>
    <col min="13" max="13" width="13.42578125" style="39" customWidth="1"/>
    <col min="14" max="16384" width="11.42578125" style="39"/>
  </cols>
  <sheetData>
    <row r="5" spans="1:13" ht="30.75" customHeight="1" x14ac:dyDescent="0.2">
      <c r="A5" s="241" t="s">
        <v>73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</row>
    <row r="6" spans="1:13" ht="42.75" customHeight="1" x14ac:dyDescent="0.2">
      <c r="A6" s="242" t="s">
        <v>74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</row>
    <row r="7" spans="1:13" ht="7.5" customHeight="1" thickBot="1" x14ac:dyDescent="0.25">
      <c r="B7" s="67"/>
      <c r="C7" s="68"/>
      <c r="D7" s="68"/>
      <c r="E7" s="68"/>
      <c r="F7" s="68"/>
      <c r="G7" s="68"/>
    </row>
    <row r="8" spans="1:13" ht="18" thickTop="1" thickBot="1" x14ac:dyDescent="0.25">
      <c r="A8" s="202" t="s">
        <v>5</v>
      </c>
      <c r="B8" s="164"/>
      <c r="C8" s="203"/>
      <c r="D8" s="203"/>
      <c r="E8" s="71"/>
      <c r="F8" s="71"/>
      <c r="G8" s="71"/>
      <c r="H8" s="71"/>
      <c r="I8" s="71"/>
      <c r="J8" s="71"/>
      <c r="K8" s="71"/>
      <c r="L8" s="71"/>
      <c r="M8" s="72" t="s">
        <v>28</v>
      </c>
    </row>
    <row r="9" spans="1:13" ht="17.25" thickBot="1" x14ac:dyDescent="0.25">
      <c r="A9" s="195" t="s">
        <v>50</v>
      </c>
      <c r="B9" s="205"/>
      <c r="C9" s="179"/>
      <c r="D9" s="179"/>
      <c r="E9" s="179"/>
      <c r="F9" s="206"/>
      <c r="G9" s="206"/>
      <c r="H9" s="206"/>
      <c r="I9" s="206"/>
      <c r="J9" s="206"/>
      <c r="K9" s="206"/>
      <c r="L9" s="207"/>
      <c r="M9" s="76" t="s">
        <v>58</v>
      </c>
    </row>
    <row r="10" spans="1:13" ht="17.25" thickBot="1" x14ac:dyDescent="0.25">
      <c r="A10" s="196" t="s">
        <v>18</v>
      </c>
      <c r="B10" s="204"/>
      <c r="C10" s="178"/>
      <c r="D10" s="178"/>
      <c r="E10" s="178"/>
      <c r="F10" s="193"/>
      <c r="G10" s="193"/>
      <c r="H10" s="194"/>
      <c r="I10" s="194"/>
      <c r="J10" s="194"/>
      <c r="K10" s="194"/>
      <c r="L10" s="194"/>
    </row>
    <row r="11" spans="1:13" ht="15.75" customHeight="1" thickTop="1" x14ac:dyDescent="0.2">
      <c r="A11" s="162" t="s">
        <v>48</v>
      </c>
      <c r="B11" s="71"/>
      <c r="C11" s="144"/>
      <c r="D11" s="144"/>
      <c r="E11" s="144"/>
      <c r="F11" s="106"/>
      <c r="G11" s="106"/>
      <c r="H11" s="106"/>
      <c r="I11" s="106"/>
      <c r="J11" s="106"/>
      <c r="K11" s="106"/>
      <c r="L11" s="106"/>
    </row>
    <row r="12" spans="1:13" s="80" customFormat="1" ht="9.75" customHeight="1" thickBot="1" x14ac:dyDescent="0.25">
      <c r="A12" s="64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3" ht="14.25" customHeight="1" thickBot="1" x14ac:dyDescent="0.25">
      <c r="A13" s="143"/>
      <c r="B13" s="107"/>
      <c r="C13" s="246" t="s">
        <v>13</v>
      </c>
      <c r="D13" s="247"/>
      <c r="E13" s="247"/>
      <c r="F13" s="247"/>
      <c r="G13" s="248"/>
      <c r="H13" s="107"/>
      <c r="I13" s="246" t="s">
        <v>13</v>
      </c>
      <c r="J13" s="247"/>
      <c r="K13" s="247"/>
      <c r="L13" s="247"/>
      <c r="M13" s="248"/>
    </row>
    <row r="14" spans="1:13" ht="15.75" customHeight="1" thickBot="1" x14ac:dyDescent="0.25">
      <c r="A14" s="143"/>
      <c r="B14" s="108"/>
      <c r="C14" s="210" t="s">
        <v>53</v>
      </c>
      <c r="D14" s="232"/>
      <c r="E14" s="233"/>
      <c r="F14" s="233"/>
      <c r="G14" s="234"/>
      <c r="H14" s="64"/>
      <c r="I14" s="210" t="s">
        <v>53</v>
      </c>
      <c r="J14" s="232"/>
      <c r="K14" s="233"/>
      <c r="L14" s="233"/>
      <c r="M14" s="234"/>
    </row>
    <row r="15" spans="1:13" ht="17.25" customHeight="1" thickBot="1" x14ac:dyDescent="0.25">
      <c r="A15" s="109"/>
      <c r="B15" s="79"/>
      <c r="C15" s="210" t="s">
        <v>14</v>
      </c>
      <c r="D15" s="232"/>
      <c r="E15" s="233"/>
      <c r="F15" s="233"/>
      <c r="G15" s="234"/>
      <c r="H15" s="79"/>
      <c r="I15" s="210" t="s">
        <v>14</v>
      </c>
      <c r="J15" s="232"/>
      <c r="K15" s="233"/>
      <c r="L15" s="233"/>
      <c r="M15" s="234"/>
    </row>
    <row r="16" spans="1:13" ht="17.25" customHeight="1" thickBot="1" x14ac:dyDescent="0.25">
      <c r="A16" s="109"/>
      <c r="B16" s="79"/>
      <c r="C16" s="210" t="s">
        <v>54</v>
      </c>
      <c r="D16" s="232"/>
      <c r="E16" s="233"/>
      <c r="F16" s="233"/>
      <c r="G16" s="234"/>
      <c r="H16" s="79"/>
      <c r="I16" s="210" t="s">
        <v>54</v>
      </c>
      <c r="J16" s="232"/>
      <c r="K16" s="233"/>
      <c r="L16" s="233"/>
      <c r="M16" s="234"/>
    </row>
    <row r="17" spans="1:13" ht="17.25" customHeight="1" thickBot="1" x14ac:dyDescent="0.25">
      <c r="A17" s="109"/>
      <c r="B17" s="79"/>
      <c r="C17" s="210" t="s">
        <v>55</v>
      </c>
      <c r="D17" s="232"/>
      <c r="E17" s="233"/>
      <c r="F17" s="233"/>
      <c r="G17" s="234"/>
      <c r="H17" s="79"/>
      <c r="I17" s="210" t="s">
        <v>55</v>
      </c>
      <c r="J17" s="232"/>
      <c r="K17" s="233"/>
      <c r="L17" s="233"/>
      <c r="M17" s="234"/>
    </row>
    <row r="18" spans="1:13" ht="17.25" customHeight="1" thickBot="1" x14ac:dyDescent="0.25">
      <c r="A18" s="109"/>
      <c r="B18" s="79"/>
      <c r="C18" s="211" t="s">
        <v>16</v>
      </c>
      <c r="D18" s="235"/>
      <c r="E18" s="236"/>
      <c r="F18" s="236"/>
      <c r="G18" s="237"/>
      <c r="H18" s="79"/>
      <c r="I18" s="211" t="s">
        <v>16</v>
      </c>
      <c r="J18" s="235"/>
      <c r="K18" s="236"/>
      <c r="L18" s="236"/>
      <c r="M18" s="237"/>
    </row>
    <row r="19" spans="1:13" ht="7.5" customHeight="1" thickBot="1" x14ac:dyDescent="0.25">
      <c r="A19" s="81"/>
      <c r="B19" s="82"/>
      <c r="C19" s="212"/>
      <c r="D19" s="212"/>
      <c r="E19" s="212"/>
      <c r="F19" s="213"/>
      <c r="G19" s="212"/>
      <c r="H19" s="79"/>
      <c r="I19" s="212"/>
      <c r="J19" s="212"/>
      <c r="K19" s="212"/>
      <c r="L19" s="213"/>
      <c r="M19" s="212"/>
    </row>
    <row r="20" spans="1:13" ht="38.25" customHeight="1" thickTop="1" x14ac:dyDescent="0.2">
      <c r="A20" s="83"/>
      <c r="B20" s="84" t="s">
        <v>7</v>
      </c>
      <c r="C20" s="85" t="s">
        <v>0</v>
      </c>
      <c r="D20" s="86" t="s">
        <v>1</v>
      </c>
      <c r="E20" s="86" t="s">
        <v>2</v>
      </c>
      <c r="F20" s="87" t="s">
        <v>9</v>
      </c>
      <c r="G20" s="88" t="s">
        <v>26</v>
      </c>
      <c r="H20" s="94"/>
      <c r="I20" s="85" t="s">
        <v>0</v>
      </c>
      <c r="J20" s="86" t="s">
        <v>1</v>
      </c>
      <c r="K20" s="86" t="s">
        <v>2</v>
      </c>
      <c r="L20" s="87" t="s">
        <v>9</v>
      </c>
      <c r="M20" s="88" t="s">
        <v>26</v>
      </c>
    </row>
    <row r="21" spans="1:13" ht="14.25" x14ac:dyDescent="0.2">
      <c r="A21" s="89"/>
      <c r="B21" s="14" t="s">
        <v>59</v>
      </c>
      <c r="C21" s="90"/>
      <c r="D21" s="91"/>
      <c r="E21" s="121">
        <f>+C21+D21</f>
        <v>0</v>
      </c>
      <c r="F21" s="92" t="s">
        <v>8</v>
      </c>
      <c r="G21" s="93"/>
      <c r="H21" s="94"/>
      <c r="I21" s="90"/>
      <c r="J21" s="91"/>
      <c r="K21" s="121">
        <f>+I21+J21</f>
        <v>0</v>
      </c>
      <c r="L21" s="92" t="s">
        <v>8</v>
      </c>
      <c r="M21" s="93"/>
    </row>
    <row r="22" spans="1:13" ht="14.25" x14ac:dyDescent="0.2">
      <c r="A22" s="89"/>
      <c r="B22" s="14" t="s">
        <v>60</v>
      </c>
      <c r="C22" s="90"/>
      <c r="D22" s="91"/>
      <c r="E22" s="121">
        <f t="shared" ref="E22:E34" si="0">+C22+D22</f>
        <v>0</v>
      </c>
      <c r="F22" s="92" t="s">
        <v>8</v>
      </c>
      <c r="G22" s="93"/>
      <c r="H22" s="94"/>
      <c r="I22" s="90"/>
      <c r="J22" s="91"/>
      <c r="K22" s="121">
        <f t="shared" ref="K22:K34" si="1">+I22+J22</f>
        <v>0</v>
      </c>
      <c r="L22" s="92" t="s">
        <v>8</v>
      </c>
      <c r="M22" s="93"/>
    </row>
    <row r="23" spans="1:13" ht="14.25" x14ac:dyDescent="0.2">
      <c r="A23" s="89"/>
      <c r="B23" s="14" t="s">
        <v>61</v>
      </c>
      <c r="C23" s="90"/>
      <c r="D23" s="91"/>
      <c r="E23" s="121">
        <f t="shared" si="0"/>
        <v>0</v>
      </c>
      <c r="F23" s="92" t="s">
        <v>8</v>
      </c>
      <c r="G23" s="93"/>
      <c r="H23" s="94"/>
      <c r="I23" s="90"/>
      <c r="J23" s="91"/>
      <c r="K23" s="121">
        <f t="shared" si="1"/>
        <v>0</v>
      </c>
      <c r="L23" s="92" t="s">
        <v>8</v>
      </c>
      <c r="M23" s="93"/>
    </row>
    <row r="24" spans="1:13" ht="14.25" x14ac:dyDescent="0.2">
      <c r="A24" s="89"/>
      <c r="B24" s="14" t="s">
        <v>62</v>
      </c>
      <c r="C24" s="90"/>
      <c r="D24" s="91"/>
      <c r="E24" s="121">
        <f t="shared" si="0"/>
        <v>0</v>
      </c>
      <c r="F24" s="92" t="s">
        <v>8</v>
      </c>
      <c r="G24" s="93"/>
      <c r="H24" s="94"/>
      <c r="I24" s="90"/>
      <c r="J24" s="91"/>
      <c r="K24" s="121">
        <f t="shared" si="1"/>
        <v>0</v>
      </c>
      <c r="L24" s="92" t="s">
        <v>8</v>
      </c>
      <c r="M24" s="93"/>
    </row>
    <row r="25" spans="1:13" ht="14.25" x14ac:dyDescent="0.2">
      <c r="A25" s="89"/>
      <c r="B25" s="14" t="s">
        <v>63</v>
      </c>
      <c r="C25" s="90"/>
      <c r="D25" s="91"/>
      <c r="E25" s="121">
        <f t="shared" si="0"/>
        <v>0</v>
      </c>
      <c r="F25" s="92" t="s">
        <v>8</v>
      </c>
      <c r="G25" s="93"/>
      <c r="H25" s="94"/>
      <c r="I25" s="90"/>
      <c r="J25" s="91"/>
      <c r="K25" s="121">
        <f t="shared" si="1"/>
        <v>0</v>
      </c>
      <c r="L25" s="92" t="s">
        <v>8</v>
      </c>
      <c r="M25" s="93"/>
    </row>
    <row r="26" spans="1:13" ht="14.25" x14ac:dyDescent="0.2">
      <c r="A26" s="89"/>
      <c r="B26" s="14" t="s">
        <v>64</v>
      </c>
      <c r="C26" s="90"/>
      <c r="D26" s="91"/>
      <c r="E26" s="121">
        <f t="shared" si="0"/>
        <v>0</v>
      </c>
      <c r="F26" s="92" t="s">
        <v>8</v>
      </c>
      <c r="G26" s="93"/>
      <c r="H26" s="94"/>
      <c r="I26" s="90"/>
      <c r="J26" s="91"/>
      <c r="K26" s="121">
        <f t="shared" si="1"/>
        <v>0</v>
      </c>
      <c r="L26" s="92" t="s">
        <v>8</v>
      </c>
      <c r="M26" s="93"/>
    </row>
    <row r="27" spans="1:13" ht="14.25" x14ac:dyDescent="0.2">
      <c r="A27" s="95"/>
      <c r="B27" s="18" t="s">
        <v>65</v>
      </c>
      <c r="C27" s="96"/>
      <c r="D27" s="97"/>
      <c r="E27" s="122">
        <f t="shared" si="0"/>
        <v>0</v>
      </c>
      <c r="F27" s="98" t="s">
        <v>8</v>
      </c>
      <c r="G27" s="99"/>
      <c r="H27" s="100"/>
      <c r="I27" s="96"/>
      <c r="J27" s="97"/>
      <c r="K27" s="122">
        <f t="shared" si="1"/>
        <v>0</v>
      </c>
      <c r="L27" s="98" t="s">
        <v>8</v>
      </c>
      <c r="M27" s="99"/>
    </row>
    <row r="28" spans="1:13" ht="14.25" x14ac:dyDescent="0.2">
      <c r="A28" s="95"/>
      <c r="B28" s="18" t="s">
        <v>66</v>
      </c>
      <c r="C28" s="96"/>
      <c r="D28" s="97"/>
      <c r="E28" s="122">
        <f t="shared" si="0"/>
        <v>0</v>
      </c>
      <c r="F28" s="98" t="s">
        <v>8</v>
      </c>
      <c r="G28" s="99"/>
      <c r="H28" s="100"/>
      <c r="I28" s="96"/>
      <c r="J28" s="97"/>
      <c r="K28" s="122">
        <f t="shared" si="1"/>
        <v>0</v>
      </c>
      <c r="L28" s="98" t="s">
        <v>8</v>
      </c>
      <c r="M28" s="99"/>
    </row>
    <row r="29" spans="1:13" ht="14.25" x14ac:dyDescent="0.2">
      <c r="A29" s="89"/>
      <c r="B29" s="14" t="s">
        <v>67</v>
      </c>
      <c r="C29" s="96"/>
      <c r="D29" s="97"/>
      <c r="E29" s="122">
        <f t="shared" si="0"/>
        <v>0</v>
      </c>
      <c r="F29" s="98" t="s">
        <v>8</v>
      </c>
      <c r="G29" s="99"/>
      <c r="H29" s="94"/>
      <c r="I29" s="96"/>
      <c r="J29" s="97"/>
      <c r="K29" s="122">
        <f t="shared" si="1"/>
        <v>0</v>
      </c>
      <c r="L29" s="98" t="s">
        <v>8</v>
      </c>
      <c r="M29" s="99"/>
    </row>
    <row r="30" spans="1:13" ht="14.25" x14ac:dyDescent="0.2">
      <c r="A30" s="89"/>
      <c r="B30" s="14" t="s">
        <v>68</v>
      </c>
      <c r="C30" s="90"/>
      <c r="D30" s="91"/>
      <c r="E30" s="121">
        <f t="shared" si="0"/>
        <v>0</v>
      </c>
      <c r="F30" s="92" t="s">
        <v>8</v>
      </c>
      <c r="G30" s="93"/>
      <c r="H30" s="94"/>
      <c r="I30" s="90"/>
      <c r="J30" s="91"/>
      <c r="K30" s="121">
        <f t="shared" si="1"/>
        <v>0</v>
      </c>
      <c r="L30" s="92" t="s">
        <v>8</v>
      </c>
      <c r="M30" s="93"/>
    </row>
    <row r="31" spans="1:13" ht="14.25" x14ac:dyDescent="0.2">
      <c r="A31" s="89"/>
      <c r="B31" s="14" t="s">
        <v>69</v>
      </c>
      <c r="C31" s="90"/>
      <c r="D31" s="91"/>
      <c r="E31" s="121">
        <f t="shared" si="0"/>
        <v>0</v>
      </c>
      <c r="F31" s="92" t="s">
        <v>8</v>
      </c>
      <c r="G31" s="93"/>
      <c r="H31" s="94"/>
      <c r="I31" s="90"/>
      <c r="J31" s="91"/>
      <c r="K31" s="121">
        <f t="shared" si="1"/>
        <v>0</v>
      </c>
      <c r="L31" s="92" t="s">
        <v>8</v>
      </c>
      <c r="M31" s="93"/>
    </row>
    <row r="32" spans="1:13" ht="14.25" x14ac:dyDescent="0.2">
      <c r="A32" s="89"/>
      <c r="B32" s="14" t="s">
        <v>70</v>
      </c>
      <c r="C32" s="96"/>
      <c r="D32" s="97"/>
      <c r="E32" s="122">
        <f t="shared" si="0"/>
        <v>0</v>
      </c>
      <c r="F32" s="98" t="s">
        <v>8</v>
      </c>
      <c r="G32" s="99"/>
      <c r="H32" s="94"/>
      <c r="I32" s="96"/>
      <c r="J32" s="97"/>
      <c r="K32" s="122">
        <f t="shared" si="1"/>
        <v>0</v>
      </c>
      <c r="L32" s="98" t="s">
        <v>8</v>
      </c>
      <c r="M32" s="99"/>
    </row>
    <row r="33" spans="1:15" ht="14.25" x14ac:dyDescent="0.2">
      <c r="A33" s="95"/>
      <c r="B33" s="18" t="s">
        <v>71</v>
      </c>
      <c r="C33" s="96"/>
      <c r="D33" s="97"/>
      <c r="E33" s="122">
        <f t="shared" si="0"/>
        <v>0</v>
      </c>
      <c r="F33" s="98" t="s">
        <v>8</v>
      </c>
      <c r="G33" s="99"/>
      <c r="H33" s="100"/>
      <c r="I33" s="96"/>
      <c r="J33" s="97"/>
      <c r="K33" s="122">
        <f t="shared" si="1"/>
        <v>0</v>
      </c>
      <c r="L33" s="98" t="s">
        <v>8</v>
      </c>
      <c r="M33" s="99"/>
    </row>
    <row r="34" spans="1:15" ht="15" thickBot="1" x14ac:dyDescent="0.25">
      <c r="A34" s="89"/>
      <c r="B34" s="14" t="s">
        <v>72</v>
      </c>
      <c r="C34" s="96"/>
      <c r="D34" s="97"/>
      <c r="E34" s="122">
        <f t="shared" si="0"/>
        <v>0</v>
      </c>
      <c r="F34" s="98" t="s">
        <v>8</v>
      </c>
      <c r="G34" s="99"/>
      <c r="H34" s="94"/>
      <c r="I34" s="96"/>
      <c r="J34" s="97"/>
      <c r="K34" s="122">
        <f t="shared" si="1"/>
        <v>0</v>
      </c>
      <c r="L34" s="98" t="s">
        <v>8</v>
      </c>
      <c r="M34" s="99"/>
    </row>
    <row r="35" spans="1:15" x14ac:dyDescent="0.2">
      <c r="A35" s="127"/>
      <c r="B35" s="128" t="s">
        <v>4</v>
      </c>
      <c r="C35" s="129">
        <f>SUM(C21:C34)</f>
        <v>0</v>
      </c>
      <c r="D35" s="130">
        <f>SUM(D21:D34)</f>
        <v>0</v>
      </c>
      <c r="E35" s="130">
        <f>SUM(E21:E34)</f>
        <v>0</v>
      </c>
      <c r="F35" s="131"/>
      <c r="G35" s="132"/>
      <c r="H35" s="126"/>
      <c r="I35" s="129">
        <f>SUM(I21:I34)</f>
        <v>0</v>
      </c>
      <c r="J35" s="130">
        <f>SUM(J21:J34)</f>
        <v>0</v>
      </c>
      <c r="K35" s="130">
        <f>SUM(K21:K34)</f>
        <v>0</v>
      </c>
      <c r="L35" s="131"/>
      <c r="M35" s="132"/>
    </row>
    <row r="36" spans="1:15" x14ac:dyDescent="0.2">
      <c r="A36" s="133" t="s">
        <v>10</v>
      </c>
      <c r="B36" s="134"/>
      <c r="C36" s="135">
        <v>0.5</v>
      </c>
      <c r="D36" s="134"/>
      <c r="E36" s="102">
        <f>+E35*C36</f>
        <v>0</v>
      </c>
      <c r="F36" s="134"/>
      <c r="G36" s="134"/>
      <c r="H36" s="134"/>
      <c r="I36" s="134"/>
      <c r="J36" s="136"/>
      <c r="K36" s="102">
        <f>+K35*C36</f>
        <v>0</v>
      </c>
      <c r="L36" s="135"/>
      <c r="M36" s="134"/>
    </row>
    <row r="37" spans="1:15" ht="5.25" customHeight="1" x14ac:dyDescent="0.2">
      <c r="A37" s="138"/>
      <c r="B37" s="139"/>
      <c r="C37" s="140"/>
      <c r="D37" s="139"/>
      <c r="E37" s="125"/>
      <c r="F37" s="139"/>
      <c r="G37" s="139"/>
      <c r="H37" s="139"/>
      <c r="I37" s="139"/>
      <c r="J37" s="141"/>
      <c r="K37" s="125"/>
      <c r="L37" s="140"/>
      <c r="M37" s="139"/>
    </row>
    <row r="38" spans="1:15" x14ac:dyDescent="0.2">
      <c r="A38" s="123"/>
      <c r="B38" s="80"/>
      <c r="C38" s="218"/>
      <c r="D38" s="80"/>
      <c r="G38" s="80"/>
      <c r="H38" s="80"/>
      <c r="I38" s="80"/>
      <c r="J38" s="80"/>
      <c r="K38" s="137"/>
      <c r="L38" s="80"/>
      <c r="M38" s="80"/>
    </row>
    <row r="40" spans="1:15" ht="13.5" thickBot="1" x14ac:dyDescent="0.25">
      <c r="A40" s="240" t="s">
        <v>31</v>
      </c>
      <c r="B40" s="240"/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40"/>
    </row>
    <row r="41" spans="1:15" ht="36" customHeight="1" thickTop="1" x14ac:dyDescent="0.2">
      <c r="A41" s="238" t="s">
        <v>22</v>
      </c>
      <c r="B41" s="228" t="s">
        <v>11</v>
      </c>
      <c r="C41" s="228" t="s">
        <v>12</v>
      </c>
      <c r="D41" s="228" t="s">
        <v>14</v>
      </c>
      <c r="E41" s="245" t="s">
        <v>52</v>
      </c>
      <c r="F41" s="228" t="s">
        <v>51</v>
      </c>
      <c r="G41" s="249" t="s">
        <v>23</v>
      </c>
      <c r="H41" s="249"/>
      <c r="I41" s="249" t="s">
        <v>34</v>
      </c>
      <c r="J41" s="249"/>
      <c r="K41" s="230" t="s">
        <v>21</v>
      </c>
      <c r="L41" s="230" t="s">
        <v>27</v>
      </c>
      <c r="M41" s="230" t="s">
        <v>33</v>
      </c>
      <c r="N41" s="226" t="s">
        <v>30</v>
      </c>
      <c r="O41" s="243" t="s">
        <v>26</v>
      </c>
    </row>
    <row r="42" spans="1:15" s="64" customFormat="1" ht="71.25" customHeight="1" thickBot="1" x14ac:dyDescent="0.25">
      <c r="A42" s="239"/>
      <c r="B42" s="229"/>
      <c r="C42" s="229"/>
      <c r="D42" s="229"/>
      <c r="E42" s="229"/>
      <c r="F42" s="229"/>
      <c r="G42" s="51" t="s">
        <v>24</v>
      </c>
      <c r="H42" s="51" t="s">
        <v>25</v>
      </c>
      <c r="I42" s="103">
        <v>45931</v>
      </c>
      <c r="J42" s="103">
        <v>46295</v>
      </c>
      <c r="K42" s="231"/>
      <c r="L42" s="231"/>
      <c r="M42" s="231"/>
      <c r="N42" s="227"/>
      <c r="O42" s="244"/>
    </row>
    <row r="43" spans="1:15" s="80" customFormat="1" ht="13.5" thickTop="1" x14ac:dyDescent="0.2">
      <c r="A43" s="52">
        <v>1</v>
      </c>
      <c r="B43" s="53"/>
      <c r="C43" s="53"/>
      <c r="D43" s="53"/>
      <c r="E43" s="53"/>
      <c r="F43" s="53"/>
      <c r="G43" s="54"/>
      <c r="H43" s="55"/>
      <c r="I43" s="119" t="str">
        <f>IF(G43="","",IF(G43&gt;$I$42,G43,$I$42))</f>
        <v/>
      </c>
      <c r="J43" s="119" t="str">
        <f>IF(G43="","",IF(H43="",$J$42,IF(H43&gt;$J$42,$J$42,H43)))</f>
        <v/>
      </c>
      <c r="K43" s="56"/>
      <c r="L43" s="113" t="str">
        <f>IF(G43="","",DAYS360(I43,J43,TRUE)+1)</f>
        <v/>
      </c>
      <c r="M43" s="114" t="str">
        <f>IF(L43="","",L43*K43*(3000/360))</f>
        <v/>
      </c>
      <c r="N43" s="111" t="str">
        <f>IF(M43="","",ROUND((M43*$K$69)/$K$64,2))</f>
        <v/>
      </c>
      <c r="O43" s="62"/>
    </row>
    <row r="44" spans="1:15" s="80" customFormat="1" ht="14.25" customHeight="1" x14ac:dyDescent="0.2">
      <c r="A44" s="57">
        <v>2</v>
      </c>
      <c r="B44" s="40"/>
      <c r="C44" s="40"/>
      <c r="D44" s="40"/>
      <c r="E44" s="40"/>
      <c r="F44" s="40"/>
      <c r="G44" s="41"/>
      <c r="H44" s="47"/>
      <c r="I44" s="120" t="str">
        <f t="shared" ref="I44:I62" si="2">IF(G44="","",IF(G44&gt;$I$42,G44,$I$42))</f>
        <v/>
      </c>
      <c r="J44" s="120" t="str">
        <f t="shared" ref="J44:J62" si="3">IF(G44="","",IF(H44="",$J$42,IF(H44&gt;$J$42,$J$42,H44)))</f>
        <v/>
      </c>
      <c r="K44" s="43"/>
      <c r="L44" s="115" t="str">
        <f t="shared" ref="L44:L62" si="4">IF(G44="","",DAYS360(I44,J44,TRUE)+1)</f>
        <v/>
      </c>
      <c r="M44" s="116" t="str">
        <f t="shared" ref="M44:M62" si="5">IF(L44="","",L44*K44*(3000/360))</f>
        <v/>
      </c>
      <c r="N44" s="112" t="str">
        <f t="shared" ref="N44:N62" si="6">IF(M44="","",ROUND((M44*$K$66)/$K$64,2))</f>
        <v/>
      </c>
      <c r="O44" s="63"/>
    </row>
    <row r="45" spans="1:15" x14ac:dyDescent="0.2">
      <c r="A45" s="58">
        <v>3</v>
      </c>
      <c r="B45" s="44"/>
      <c r="C45" s="44"/>
      <c r="D45" s="44"/>
      <c r="E45" s="44"/>
      <c r="F45" s="44"/>
      <c r="G45" s="45"/>
      <c r="H45" s="47"/>
      <c r="I45" s="120" t="str">
        <f t="shared" si="2"/>
        <v/>
      </c>
      <c r="J45" s="120" t="str">
        <f t="shared" si="3"/>
        <v/>
      </c>
      <c r="K45" s="43"/>
      <c r="L45" s="115" t="str">
        <f t="shared" si="4"/>
        <v/>
      </c>
      <c r="M45" s="116" t="str">
        <f t="shared" si="5"/>
        <v/>
      </c>
      <c r="N45" s="112" t="str">
        <f t="shared" si="6"/>
        <v/>
      </c>
      <c r="O45" s="63"/>
    </row>
    <row r="46" spans="1:15" x14ac:dyDescent="0.2">
      <c r="A46" s="58">
        <v>4</v>
      </c>
      <c r="B46" s="44"/>
      <c r="C46" s="44"/>
      <c r="D46" s="44"/>
      <c r="E46" s="44"/>
      <c r="F46" s="44"/>
      <c r="G46" s="45"/>
      <c r="H46" s="47"/>
      <c r="I46" s="120" t="str">
        <f t="shared" si="2"/>
        <v/>
      </c>
      <c r="J46" s="120" t="str">
        <f>IF(G46="","",IF(H46="",$J$42,IF(H46&gt;$J$42,$J$42,H46)))</f>
        <v/>
      </c>
      <c r="K46" s="43"/>
      <c r="L46" s="115" t="str">
        <f t="shared" si="4"/>
        <v/>
      </c>
      <c r="M46" s="116" t="str">
        <f t="shared" si="5"/>
        <v/>
      </c>
      <c r="N46" s="112" t="str">
        <f t="shared" si="6"/>
        <v/>
      </c>
      <c r="O46" s="63"/>
    </row>
    <row r="47" spans="1:15" x14ac:dyDescent="0.2">
      <c r="A47" s="59">
        <v>5</v>
      </c>
      <c r="B47" s="46"/>
      <c r="C47" s="46"/>
      <c r="D47" s="46"/>
      <c r="E47" s="46"/>
      <c r="F47" s="46"/>
      <c r="G47" s="41"/>
      <c r="H47" s="42"/>
      <c r="I47" s="120" t="str">
        <f t="shared" si="2"/>
        <v/>
      </c>
      <c r="J47" s="120" t="str">
        <f t="shared" si="3"/>
        <v/>
      </c>
      <c r="K47" s="43"/>
      <c r="L47" s="115" t="str">
        <f t="shared" si="4"/>
        <v/>
      </c>
      <c r="M47" s="116" t="str">
        <f t="shared" si="5"/>
        <v/>
      </c>
      <c r="N47" s="112" t="str">
        <f t="shared" si="6"/>
        <v/>
      </c>
      <c r="O47" s="63"/>
    </row>
    <row r="48" spans="1:15" x14ac:dyDescent="0.2">
      <c r="A48" s="60">
        <v>6</v>
      </c>
      <c r="B48" s="46"/>
      <c r="C48" s="46"/>
      <c r="D48" s="46"/>
      <c r="E48" s="46"/>
      <c r="F48" s="46"/>
      <c r="G48" s="41"/>
      <c r="H48" s="47"/>
      <c r="I48" s="120" t="str">
        <f t="shared" si="2"/>
        <v/>
      </c>
      <c r="J48" s="120" t="str">
        <f t="shared" si="3"/>
        <v/>
      </c>
      <c r="K48" s="43"/>
      <c r="L48" s="115" t="str">
        <f t="shared" si="4"/>
        <v/>
      </c>
      <c r="M48" s="116" t="str">
        <f t="shared" si="5"/>
        <v/>
      </c>
      <c r="N48" s="112" t="str">
        <f t="shared" si="6"/>
        <v/>
      </c>
      <c r="O48" s="63"/>
    </row>
    <row r="49" spans="1:15" x14ac:dyDescent="0.2">
      <c r="A49" s="59">
        <v>7</v>
      </c>
      <c r="B49" s="44"/>
      <c r="C49" s="44"/>
      <c r="D49" s="44"/>
      <c r="E49" s="44"/>
      <c r="F49" s="44"/>
      <c r="G49" s="45"/>
      <c r="H49" s="47"/>
      <c r="I49" s="120" t="str">
        <f t="shared" si="2"/>
        <v/>
      </c>
      <c r="J49" s="120" t="str">
        <f t="shared" si="3"/>
        <v/>
      </c>
      <c r="K49" s="43"/>
      <c r="L49" s="115" t="str">
        <f t="shared" si="4"/>
        <v/>
      </c>
      <c r="M49" s="116" t="str">
        <f t="shared" si="5"/>
        <v/>
      </c>
      <c r="N49" s="112" t="str">
        <f t="shared" si="6"/>
        <v/>
      </c>
      <c r="O49" s="63"/>
    </row>
    <row r="50" spans="1:15" x14ac:dyDescent="0.2">
      <c r="A50" s="59">
        <v>8</v>
      </c>
      <c r="B50" s="44"/>
      <c r="C50" s="44"/>
      <c r="D50" s="44"/>
      <c r="E50" s="44"/>
      <c r="F50" s="44"/>
      <c r="G50" s="45"/>
      <c r="H50" s="47"/>
      <c r="I50" s="120" t="str">
        <f t="shared" si="2"/>
        <v/>
      </c>
      <c r="J50" s="120" t="str">
        <f t="shared" si="3"/>
        <v/>
      </c>
      <c r="K50" s="43"/>
      <c r="L50" s="115" t="str">
        <f t="shared" si="4"/>
        <v/>
      </c>
      <c r="M50" s="116" t="str">
        <f t="shared" si="5"/>
        <v/>
      </c>
      <c r="N50" s="112" t="str">
        <f t="shared" si="6"/>
        <v/>
      </c>
      <c r="O50" s="63"/>
    </row>
    <row r="51" spans="1:15" x14ac:dyDescent="0.2">
      <c r="A51" s="59">
        <v>9</v>
      </c>
      <c r="B51" s="46"/>
      <c r="C51" s="46"/>
      <c r="D51" s="46"/>
      <c r="E51" s="46"/>
      <c r="F51" s="46"/>
      <c r="G51" s="41"/>
      <c r="H51" s="42"/>
      <c r="I51" s="120" t="str">
        <f t="shared" si="2"/>
        <v/>
      </c>
      <c r="J51" s="120" t="str">
        <f t="shared" si="3"/>
        <v/>
      </c>
      <c r="K51" s="43"/>
      <c r="L51" s="115" t="str">
        <f t="shared" si="4"/>
        <v/>
      </c>
      <c r="M51" s="116" t="str">
        <f t="shared" si="5"/>
        <v/>
      </c>
      <c r="N51" s="112" t="str">
        <f t="shared" si="6"/>
        <v/>
      </c>
      <c r="O51" s="63"/>
    </row>
    <row r="52" spans="1:15" x14ac:dyDescent="0.2">
      <c r="A52" s="59">
        <v>10</v>
      </c>
      <c r="B52" s="44"/>
      <c r="C52" s="44"/>
      <c r="D52" s="44"/>
      <c r="E52" s="44"/>
      <c r="F52" s="44"/>
      <c r="G52" s="41"/>
      <c r="H52" s="47"/>
      <c r="I52" s="120" t="str">
        <f t="shared" si="2"/>
        <v/>
      </c>
      <c r="J52" s="120" t="str">
        <f t="shared" si="3"/>
        <v/>
      </c>
      <c r="K52" s="43"/>
      <c r="L52" s="115" t="str">
        <f t="shared" si="4"/>
        <v/>
      </c>
      <c r="M52" s="116" t="str">
        <f t="shared" si="5"/>
        <v/>
      </c>
      <c r="N52" s="112" t="str">
        <f t="shared" si="6"/>
        <v/>
      </c>
      <c r="O52" s="63"/>
    </row>
    <row r="53" spans="1:15" x14ac:dyDescent="0.2">
      <c r="A53" s="59">
        <v>11</v>
      </c>
      <c r="B53" s="48"/>
      <c r="C53" s="48"/>
      <c r="D53" s="48"/>
      <c r="E53" s="46"/>
      <c r="F53" s="46"/>
      <c r="G53" s="45"/>
      <c r="H53" s="47"/>
      <c r="I53" s="120" t="str">
        <f t="shared" si="2"/>
        <v/>
      </c>
      <c r="J53" s="120" t="str">
        <f t="shared" si="3"/>
        <v/>
      </c>
      <c r="K53" s="43"/>
      <c r="L53" s="115" t="str">
        <f t="shared" si="4"/>
        <v/>
      </c>
      <c r="M53" s="116" t="str">
        <f t="shared" si="5"/>
        <v/>
      </c>
      <c r="N53" s="112" t="str">
        <f t="shared" si="6"/>
        <v/>
      </c>
      <c r="O53" s="63"/>
    </row>
    <row r="54" spans="1:15" x14ac:dyDescent="0.2">
      <c r="A54" s="58">
        <v>12</v>
      </c>
      <c r="B54" s="44"/>
      <c r="C54" s="44"/>
      <c r="D54" s="44"/>
      <c r="E54" s="44"/>
      <c r="F54" s="44"/>
      <c r="G54" s="45"/>
      <c r="H54" s="47"/>
      <c r="I54" s="120" t="str">
        <f t="shared" si="2"/>
        <v/>
      </c>
      <c r="J54" s="120" t="str">
        <f t="shared" si="3"/>
        <v/>
      </c>
      <c r="K54" s="43"/>
      <c r="L54" s="115" t="str">
        <f t="shared" si="4"/>
        <v/>
      </c>
      <c r="M54" s="116" t="str">
        <f t="shared" si="5"/>
        <v/>
      </c>
      <c r="N54" s="112" t="str">
        <f t="shared" si="6"/>
        <v/>
      </c>
      <c r="O54" s="63"/>
    </row>
    <row r="55" spans="1:15" x14ac:dyDescent="0.2">
      <c r="A55" s="61">
        <v>13</v>
      </c>
      <c r="B55" s="49"/>
      <c r="C55" s="49"/>
      <c r="D55" s="49"/>
      <c r="E55" s="209"/>
      <c r="F55" s="209"/>
      <c r="G55" s="41"/>
      <c r="H55" s="42"/>
      <c r="I55" s="120" t="str">
        <f t="shared" si="2"/>
        <v/>
      </c>
      <c r="J55" s="120" t="str">
        <f t="shared" si="3"/>
        <v/>
      </c>
      <c r="K55" s="43"/>
      <c r="L55" s="115" t="str">
        <f t="shared" si="4"/>
        <v/>
      </c>
      <c r="M55" s="116" t="str">
        <f t="shared" si="5"/>
        <v/>
      </c>
      <c r="N55" s="112" t="str">
        <f t="shared" si="6"/>
        <v/>
      </c>
      <c r="O55" s="63"/>
    </row>
    <row r="56" spans="1:15" x14ac:dyDescent="0.2">
      <c r="A56" s="58">
        <v>14</v>
      </c>
      <c r="B56" s="44"/>
      <c r="C56" s="44"/>
      <c r="D56" s="44"/>
      <c r="E56" s="44"/>
      <c r="F56" s="44"/>
      <c r="G56" s="45"/>
      <c r="H56" s="47"/>
      <c r="I56" s="120" t="str">
        <f t="shared" si="2"/>
        <v/>
      </c>
      <c r="J56" s="120" t="str">
        <f t="shared" si="3"/>
        <v/>
      </c>
      <c r="K56" s="43"/>
      <c r="L56" s="115" t="str">
        <f t="shared" si="4"/>
        <v/>
      </c>
      <c r="M56" s="116" t="str">
        <f t="shared" si="5"/>
        <v/>
      </c>
      <c r="N56" s="112" t="str">
        <f t="shared" si="6"/>
        <v/>
      </c>
      <c r="O56" s="63"/>
    </row>
    <row r="57" spans="1:15" x14ac:dyDescent="0.2">
      <c r="A57" s="58">
        <v>15</v>
      </c>
      <c r="B57" s="44"/>
      <c r="C57" s="44"/>
      <c r="D57" s="44"/>
      <c r="E57" s="44"/>
      <c r="F57" s="44"/>
      <c r="G57" s="41"/>
      <c r="H57" s="42"/>
      <c r="I57" s="120" t="str">
        <f t="shared" si="2"/>
        <v/>
      </c>
      <c r="J57" s="120" t="str">
        <f t="shared" si="3"/>
        <v/>
      </c>
      <c r="K57" s="43"/>
      <c r="L57" s="115" t="str">
        <f t="shared" si="4"/>
        <v/>
      </c>
      <c r="M57" s="116" t="str">
        <f t="shared" si="5"/>
        <v/>
      </c>
      <c r="N57" s="112" t="str">
        <f t="shared" si="6"/>
        <v/>
      </c>
      <c r="O57" s="63"/>
    </row>
    <row r="58" spans="1:15" x14ac:dyDescent="0.2">
      <c r="A58" s="58">
        <v>16</v>
      </c>
      <c r="B58" s="44"/>
      <c r="C58" s="44"/>
      <c r="D58" s="44"/>
      <c r="E58" s="44"/>
      <c r="F58" s="44"/>
      <c r="G58" s="41"/>
      <c r="H58" s="47"/>
      <c r="I58" s="120" t="str">
        <f t="shared" si="2"/>
        <v/>
      </c>
      <c r="J58" s="120" t="str">
        <f t="shared" si="3"/>
        <v/>
      </c>
      <c r="K58" s="43"/>
      <c r="L58" s="115" t="str">
        <f t="shared" si="4"/>
        <v/>
      </c>
      <c r="M58" s="116" t="str">
        <f t="shared" si="5"/>
        <v/>
      </c>
      <c r="N58" s="112" t="str">
        <f t="shared" si="6"/>
        <v/>
      </c>
      <c r="O58" s="63"/>
    </row>
    <row r="59" spans="1:15" x14ac:dyDescent="0.2">
      <c r="A59" s="61">
        <v>17</v>
      </c>
      <c r="B59" s="50"/>
      <c r="C59" s="50"/>
      <c r="D59" s="50"/>
      <c r="E59" s="50"/>
      <c r="F59" s="50"/>
      <c r="G59" s="45"/>
      <c r="H59" s="47"/>
      <c r="I59" s="120" t="str">
        <f t="shared" si="2"/>
        <v/>
      </c>
      <c r="J59" s="120" t="str">
        <f t="shared" si="3"/>
        <v/>
      </c>
      <c r="K59" s="43"/>
      <c r="L59" s="115" t="str">
        <f t="shared" si="4"/>
        <v/>
      </c>
      <c r="M59" s="116" t="str">
        <f t="shared" si="5"/>
        <v/>
      </c>
      <c r="N59" s="112" t="str">
        <f t="shared" si="6"/>
        <v/>
      </c>
      <c r="O59" s="63"/>
    </row>
    <row r="60" spans="1:15" x14ac:dyDescent="0.2">
      <c r="A60" s="58">
        <v>18</v>
      </c>
      <c r="B60" s="44"/>
      <c r="C60" s="44"/>
      <c r="D60" s="44"/>
      <c r="E60" s="44"/>
      <c r="F60" s="44"/>
      <c r="G60" s="45"/>
      <c r="H60" s="47"/>
      <c r="I60" s="120" t="str">
        <f t="shared" si="2"/>
        <v/>
      </c>
      <c r="J60" s="120" t="str">
        <f t="shared" si="3"/>
        <v/>
      </c>
      <c r="K60" s="43"/>
      <c r="L60" s="115" t="str">
        <f t="shared" si="4"/>
        <v/>
      </c>
      <c r="M60" s="116" t="str">
        <f t="shared" si="5"/>
        <v/>
      </c>
      <c r="N60" s="112" t="str">
        <f>IF(M60="","",ROUND((M60*$K$66)/$K$64,2))</f>
        <v/>
      </c>
      <c r="O60" s="63"/>
    </row>
    <row r="61" spans="1:15" x14ac:dyDescent="0.2">
      <c r="A61" s="58">
        <v>19</v>
      </c>
      <c r="B61" s="44"/>
      <c r="C61" s="44"/>
      <c r="D61" s="44"/>
      <c r="E61" s="44"/>
      <c r="F61" s="44"/>
      <c r="G61" s="41"/>
      <c r="H61" s="42"/>
      <c r="I61" s="120" t="str">
        <f t="shared" si="2"/>
        <v/>
      </c>
      <c r="J61" s="120" t="str">
        <f t="shared" si="3"/>
        <v/>
      </c>
      <c r="K61" s="43"/>
      <c r="L61" s="117" t="str">
        <f t="shared" si="4"/>
        <v/>
      </c>
      <c r="M61" s="118" t="str">
        <f t="shared" si="5"/>
        <v/>
      </c>
      <c r="N61" s="112" t="str">
        <f t="shared" si="6"/>
        <v/>
      </c>
      <c r="O61" s="63"/>
    </row>
    <row r="62" spans="1:15" x14ac:dyDescent="0.2">
      <c r="A62" s="58">
        <v>20</v>
      </c>
      <c r="B62" s="44"/>
      <c r="C62" s="44"/>
      <c r="D62" s="44"/>
      <c r="E62" s="44"/>
      <c r="F62" s="44"/>
      <c r="G62" s="41"/>
      <c r="H62" s="42"/>
      <c r="I62" s="120" t="str">
        <f t="shared" si="2"/>
        <v/>
      </c>
      <c r="J62" s="120" t="str">
        <f t="shared" si="3"/>
        <v/>
      </c>
      <c r="K62" s="43"/>
      <c r="L62" s="117" t="str">
        <f t="shared" si="4"/>
        <v/>
      </c>
      <c r="M62" s="118" t="str">
        <f t="shared" si="5"/>
        <v/>
      </c>
      <c r="N62" s="112" t="str">
        <f t="shared" si="6"/>
        <v/>
      </c>
      <c r="O62" s="63"/>
    </row>
    <row r="63" spans="1:15" s="80" customFormat="1" ht="4.5" customHeight="1" x14ac:dyDescent="0.2">
      <c r="A63" s="64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</row>
    <row r="64" spans="1:15" x14ac:dyDescent="0.2">
      <c r="A64" s="104"/>
      <c r="B64" s="101"/>
      <c r="C64" s="101"/>
      <c r="D64" s="101"/>
      <c r="E64" s="101"/>
      <c r="F64" s="101"/>
      <c r="G64" s="101"/>
      <c r="H64" s="101"/>
      <c r="I64" s="101"/>
      <c r="J64" s="101"/>
      <c r="K64" s="105">
        <f>SUM(M43:M62)</f>
        <v>0</v>
      </c>
      <c r="L64" s="110">
        <f>SUM(N43:N62)</f>
        <v>0</v>
      </c>
      <c r="M64" s="101"/>
    </row>
    <row r="65" spans="1:11" ht="13.5" thickBot="1" x14ac:dyDescent="0.25"/>
    <row r="66" spans="1:11" ht="15" customHeight="1" x14ac:dyDescent="0.3">
      <c r="A66" s="39"/>
      <c r="B66" s="183" t="s">
        <v>49</v>
      </c>
      <c r="C66" s="184"/>
      <c r="D66" s="124"/>
      <c r="E66" s="125"/>
      <c r="F66" s="107"/>
      <c r="G66" s="107"/>
      <c r="H66" s="107"/>
      <c r="I66" s="107"/>
      <c r="J66" s="141" t="s">
        <v>29</v>
      </c>
      <c r="K66" s="142">
        <f>E36+K36</f>
        <v>0</v>
      </c>
    </row>
    <row r="67" spans="1:11" ht="16.5" x14ac:dyDescent="0.3">
      <c r="A67" s="39"/>
      <c r="B67" s="187"/>
      <c r="C67" s="188"/>
      <c r="E67" s="107"/>
      <c r="F67" s="107"/>
      <c r="G67" s="107"/>
      <c r="H67" s="107"/>
      <c r="I67" s="107"/>
      <c r="J67" s="141" t="s">
        <v>32</v>
      </c>
      <c r="K67" s="158">
        <f>+K64</f>
        <v>0</v>
      </c>
    </row>
    <row r="68" spans="1:11" ht="16.5" x14ac:dyDescent="0.3">
      <c r="A68" s="39"/>
      <c r="B68" s="187"/>
      <c r="C68" s="188"/>
      <c r="E68" s="225" t="s">
        <v>87</v>
      </c>
      <c r="F68" s="225"/>
      <c r="G68" s="225"/>
      <c r="H68" s="225"/>
      <c r="I68" s="225"/>
      <c r="J68" s="225"/>
      <c r="K68" s="219">
        <v>18000</v>
      </c>
    </row>
    <row r="69" spans="1:11" ht="17.25" thickBot="1" x14ac:dyDescent="0.35">
      <c r="B69" s="185"/>
      <c r="C69" s="186"/>
      <c r="E69" s="159"/>
      <c r="F69" s="159"/>
      <c r="G69" s="159"/>
      <c r="H69" s="159"/>
      <c r="I69" s="159"/>
      <c r="J69" s="160" t="s">
        <v>47</v>
      </c>
      <c r="K69" s="161">
        <f>IF((IF(K66&lt;K67,K66,K67))&gt;=18000,18000,IF(K66&lt;K67,K66,K67))</f>
        <v>0</v>
      </c>
    </row>
    <row r="70" spans="1:11" ht="39.75" customHeight="1" x14ac:dyDescent="0.2"/>
  </sheetData>
  <mergeCells count="29">
    <mergeCell ref="A5:M5"/>
    <mergeCell ref="A6:M6"/>
    <mergeCell ref="O41:O42"/>
    <mergeCell ref="E41:E42"/>
    <mergeCell ref="F41:F42"/>
    <mergeCell ref="I13:M13"/>
    <mergeCell ref="C13:G13"/>
    <mergeCell ref="G41:H41"/>
    <mergeCell ref="I41:J41"/>
    <mergeCell ref="D14:G14"/>
    <mergeCell ref="D15:G15"/>
    <mergeCell ref="D16:G16"/>
    <mergeCell ref="D17:G17"/>
    <mergeCell ref="D18:G18"/>
    <mergeCell ref="J14:M14"/>
    <mergeCell ref="J15:M15"/>
    <mergeCell ref="J16:M16"/>
    <mergeCell ref="J17:M17"/>
    <mergeCell ref="J18:M18"/>
    <mergeCell ref="A41:A42"/>
    <mergeCell ref="A40:M40"/>
    <mergeCell ref="L41:L42"/>
    <mergeCell ref="M41:M42"/>
    <mergeCell ref="E68:J68"/>
    <mergeCell ref="N41:N42"/>
    <mergeCell ref="B41:B42"/>
    <mergeCell ref="C41:C42"/>
    <mergeCell ref="D41:D42"/>
    <mergeCell ref="K41:K42"/>
  </mergeCells>
  <pageMargins left="0.23622047244094491" right="0.23622047244094491" top="0.35433070866141736" bottom="0.35433070866141736" header="0.11811023622047245" footer="0.11811023622047245"/>
  <pageSetup paperSize="9" scale="5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7"/>
  <sheetViews>
    <sheetView tabSelected="1" zoomScale="80" zoomScaleNormal="80" workbookViewId="0">
      <selection activeCell="L25" sqref="L25"/>
    </sheetView>
  </sheetViews>
  <sheetFormatPr baseColWidth="10" defaultRowHeight="15" x14ac:dyDescent="0.25"/>
  <cols>
    <col min="1" max="1" width="30" customWidth="1"/>
    <col min="2" max="2" width="18.85546875" customWidth="1"/>
    <col min="3" max="3" width="12.28515625" customWidth="1"/>
    <col min="4" max="4" width="11.7109375" customWidth="1"/>
    <col min="5" max="5" width="8.28515625" customWidth="1"/>
  </cols>
  <sheetData>
    <row r="1" spans="1:15" ht="56.25" customHeight="1" x14ac:dyDescent="0.25"/>
    <row r="2" spans="1:15" s="39" customFormat="1" ht="12.75" x14ac:dyDescent="0.2">
      <c r="A2" s="64"/>
      <c r="B2" s="65"/>
      <c r="C2" s="241" t="s">
        <v>75</v>
      </c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</row>
    <row r="3" spans="1:15" s="39" customFormat="1" ht="42.75" customHeight="1" x14ac:dyDescent="0.2">
      <c r="A3" s="64"/>
      <c r="B3" s="66"/>
      <c r="C3" s="242" t="s">
        <v>74</v>
      </c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</row>
    <row r="4" spans="1:15" s="39" customFormat="1" ht="7.5" customHeight="1" thickBot="1" x14ac:dyDescent="0.25">
      <c r="A4" s="64"/>
      <c r="B4" s="67"/>
      <c r="C4" s="67"/>
      <c r="D4" s="68"/>
      <c r="E4" s="68"/>
      <c r="F4" s="68"/>
      <c r="G4" s="68"/>
      <c r="H4" s="68"/>
      <c r="I4" s="68"/>
      <c r="J4" s="68"/>
    </row>
    <row r="5" spans="1:15" s="39" customFormat="1" ht="14.25" thickTop="1" thickBot="1" x14ac:dyDescent="0.25">
      <c r="A5" s="69" t="s">
        <v>5</v>
      </c>
      <c r="B5" s="70"/>
      <c r="C5" s="70"/>
      <c r="D5" s="70"/>
      <c r="E5" s="70"/>
      <c r="F5" s="203"/>
      <c r="G5" s="203"/>
      <c r="H5" s="71"/>
      <c r="I5" s="71"/>
      <c r="J5" s="71"/>
      <c r="K5" s="71"/>
      <c r="L5" s="71"/>
      <c r="M5" s="71"/>
      <c r="N5" s="71"/>
      <c r="O5" s="72" t="s">
        <v>28</v>
      </c>
    </row>
    <row r="6" spans="1:15" s="39" customFormat="1" ht="13.5" thickBot="1" x14ac:dyDescent="0.25">
      <c r="A6" s="73" t="s">
        <v>18</v>
      </c>
      <c r="B6" s="74"/>
      <c r="C6" s="74"/>
      <c r="D6" s="74"/>
      <c r="E6" s="74"/>
      <c r="F6" s="74"/>
      <c r="G6" s="74"/>
      <c r="H6" s="74"/>
      <c r="I6" s="75"/>
      <c r="J6" s="75"/>
      <c r="K6" s="75"/>
      <c r="L6" s="75"/>
      <c r="M6" s="75"/>
      <c r="N6" s="75"/>
      <c r="O6" s="76" t="s">
        <v>58</v>
      </c>
    </row>
    <row r="7" spans="1:15" s="39" customFormat="1" ht="18" thickTop="1" thickBot="1" x14ac:dyDescent="0.25">
      <c r="A7" s="196" t="s">
        <v>18</v>
      </c>
      <c r="B7" s="208"/>
      <c r="C7" s="178"/>
      <c r="D7" s="178"/>
      <c r="E7" s="178"/>
      <c r="F7" s="178"/>
      <c r="G7" s="178"/>
      <c r="H7" s="193"/>
      <c r="I7" s="193"/>
      <c r="J7" s="194"/>
      <c r="K7" s="194"/>
      <c r="L7" s="194"/>
      <c r="M7" s="194"/>
      <c r="N7" s="194"/>
    </row>
    <row r="8" spans="1:15" s="39" customFormat="1" ht="15.75" customHeight="1" thickTop="1" x14ac:dyDescent="0.2">
      <c r="A8" s="162" t="s">
        <v>48</v>
      </c>
      <c r="B8" s="71"/>
      <c r="C8" s="71"/>
      <c r="D8" s="144"/>
      <c r="E8" s="144"/>
      <c r="F8" s="144"/>
      <c r="G8" s="144"/>
      <c r="H8" s="144"/>
      <c r="I8" s="106"/>
      <c r="J8" s="106"/>
      <c r="K8" s="106"/>
      <c r="L8" s="106"/>
      <c r="M8" s="106"/>
      <c r="N8" s="106"/>
      <c r="O8" s="106"/>
    </row>
    <row r="10" spans="1:15" ht="16.5" customHeight="1" x14ac:dyDescent="0.25">
      <c r="A10" s="255" t="s">
        <v>38</v>
      </c>
      <c r="B10" s="256"/>
      <c r="C10" s="256"/>
      <c r="D10" s="256"/>
      <c r="E10" s="256"/>
      <c r="F10" s="256"/>
      <c r="G10" s="257"/>
      <c r="H10" s="253" t="s">
        <v>36</v>
      </c>
      <c r="I10" s="250" t="s">
        <v>76</v>
      </c>
      <c r="J10" s="251"/>
      <c r="K10" s="252"/>
      <c r="L10" s="253" t="s">
        <v>42</v>
      </c>
      <c r="M10" s="153" t="s">
        <v>45</v>
      </c>
      <c r="N10" s="154"/>
      <c r="O10" s="155"/>
    </row>
    <row r="11" spans="1:15" ht="49.5" x14ac:dyDescent="0.25">
      <c r="A11" s="151" t="s">
        <v>11</v>
      </c>
      <c r="B11" s="151" t="s">
        <v>12</v>
      </c>
      <c r="C11" s="151" t="s">
        <v>14</v>
      </c>
      <c r="D11" s="151" t="s">
        <v>54</v>
      </c>
      <c r="E11" s="151" t="s">
        <v>51</v>
      </c>
      <c r="F11" s="151" t="s">
        <v>37</v>
      </c>
      <c r="G11" s="151" t="s">
        <v>35</v>
      </c>
      <c r="H11" s="254"/>
      <c r="I11" s="151" t="s">
        <v>39</v>
      </c>
      <c r="J11" s="151" t="s">
        <v>40</v>
      </c>
      <c r="K11" s="151" t="s">
        <v>41</v>
      </c>
      <c r="L11" s="254"/>
      <c r="M11" s="156" t="s">
        <v>39</v>
      </c>
      <c r="N11" s="151" t="s">
        <v>40</v>
      </c>
      <c r="O11" s="152" t="s">
        <v>41</v>
      </c>
    </row>
    <row r="12" spans="1:15" ht="16.5" x14ac:dyDescent="0.25">
      <c r="A12" s="145"/>
      <c r="B12" s="149"/>
      <c r="C12" s="149"/>
      <c r="D12" s="148"/>
      <c r="E12" s="150"/>
      <c r="F12" s="150"/>
      <c r="G12" s="150"/>
      <c r="H12" s="163">
        <f t="shared" ref="H12:H21" si="0">12000*G12</f>
        <v>0</v>
      </c>
      <c r="I12" s="163">
        <f t="shared" ref="I12:I21" si="1">IF(M12="si",H12*25%,0)</f>
        <v>0</v>
      </c>
      <c r="J12" s="163">
        <f t="shared" ref="J12:J21" si="2">IF(N12="si",H12*25%,0)</f>
        <v>0</v>
      </c>
      <c r="K12" s="163">
        <f t="shared" ref="K12:K21" si="3">IF(O12="si",H12*25%,0)</f>
        <v>0</v>
      </c>
      <c r="L12" s="157">
        <f t="shared" ref="L12:L15" si="4">SUM(H12:K12)</f>
        <v>0</v>
      </c>
      <c r="M12" s="38"/>
      <c r="N12" s="38"/>
      <c r="O12" s="38"/>
    </row>
    <row r="13" spans="1:15" ht="16.5" x14ac:dyDescent="0.25">
      <c r="A13" s="145"/>
      <c r="B13" s="149"/>
      <c r="C13" s="149"/>
      <c r="D13" s="148"/>
      <c r="E13" s="150"/>
      <c r="F13" s="150"/>
      <c r="G13" s="150"/>
      <c r="H13" s="163">
        <f t="shared" si="0"/>
        <v>0</v>
      </c>
      <c r="I13" s="163">
        <f t="shared" si="1"/>
        <v>0</v>
      </c>
      <c r="J13" s="163">
        <f t="shared" si="2"/>
        <v>0</v>
      </c>
      <c r="K13" s="163">
        <f t="shared" si="3"/>
        <v>0</v>
      </c>
      <c r="L13" s="157">
        <f t="shared" si="4"/>
        <v>0</v>
      </c>
      <c r="M13" s="38"/>
      <c r="N13" s="38"/>
      <c r="O13" s="38"/>
    </row>
    <row r="14" spans="1:15" ht="16.5" x14ac:dyDescent="0.25">
      <c r="A14" s="145"/>
      <c r="B14" s="149"/>
      <c r="C14" s="149"/>
      <c r="D14" s="148"/>
      <c r="E14" s="150"/>
      <c r="F14" s="150"/>
      <c r="G14" s="150"/>
      <c r="H14" s="163">
        <f t="shared" si="0"/>
        <v>0</v>
      </c>
      <c r="I14" s="163">
        <f t="shared" si="1"/>
        <v>0</v>
      </c>
      <c r="J14" s="163">
        <f t="shared" si="2"/>
        <v>0</v>
      </c>
      <c r="K14" s="163">
        <f t="shared" si="3"/>
        <v>0</v>
      </c>
      <c r="L14" s="157">
        <f t="shared" si="4"/>
        <v>0</v>
      </c>
      <c r="M14" s="38"/>
      <c r="N14" s="38"/>
      <c r="O14" s="38"/>
    </row>
    <row r="15" spans="1:15" ht="16.5" x14ac:dyDescent="0.25">
      <c r="A15" s="145"/>
      <c r="B15" s="149"/>
      <c r="C15" s="149"/>
      <c r="D15" s="148"/>
      <c r="E15" s="150"/>
      <c r="F15" s="150"/>
      <c r="G15" s="150"/>
      <c r="H15" s="163">
        <f t="shared" si="0"/>
        <v>0</v>
      </c>
      <c r="I15" s="163">
        <f t="shared" si="1"/>
        <v>0</v>
      </c>
      <c r="J15" s="163">
        <f t="shared" si="2"/>
        <v>0</v>
      </c>
      <c r="K15" s="163">
        <f t="shared" si="3"/>
        <v>0</v>
      </c>
      <c r="L15" s="157">
        <f t="shared" si="4"/>
        <v>0</v>
      </c>
      <c r="M15" s="38"/>
      <c r="N15" s="38"/>
      <c r="O15" s="38"/>
    </row>
    <row r="16" spans="1:15" ht="16.5" x14ac:dyDescent="0.25">
      <c r="A16" s="145"/>
      <c r="B16" s="149"/>
      <c r="C16" s="149"/>
      <c r="D16" s="148"/>
      <c r="E16" s="150"/>
      <c r="F16" s="150"/>
      <c r="G16" s="150"/>
      <c r="H16" s="163">
        <f t="shared" si="0"/>
        <v>0</v>
      </c>
      <c r="I16" s="163">
        <f t="shared" si="1"/>
        <v>0</v>
      </c>
      <c r="J16" s="163">
        <f t="shared" si="2"/>
        <v>0</v>
      </c>
      <c r="K16" s="163">
        <f t="shared" si="3"/>
        <v>0</v>
      </c>
      <c r="L16" s="157">
        <f t="shared" ref="L16:L21" si="5">SUM(H16:K16)</f>
        <v>0</v>
      </c>
      <c r="M16" s="38"/>
      <c r="N16" s="38"/>
      <c r="O16" s="38"/>
    </row>
    <row r="17" spans="1:15" ht="16.5" x14ac:dyDescent="0.25">
      <c r="A17" s="145"/>
      <c r="B17" s="149"/>
      <c r="C17" s="149"/>
      <c r="D17" s="148"/>
      <c r="E17" s="150"/>
      <c r="F17" s="150"/>
      <c r="G17" s="150"/>
      <c r="H17" s="163">
        <f t="shared" si="0"/>
        <v>0</v>
      </c>
      <c r="I17" s="163">
        <f t="shared" si="1"/>
        <v>0</v>
      </c>
      <c r="J17" s="163">
        <f t="shared" si="2"/>
        <v>0</v>
      </c>
      <c r="K17" s="163">
        <f t="shared" si="3"/>
        <v>0</v>
      </c>
      <c r="L17" s="157">
        <f t="shared" si="5"/>
        <v>0</v>
      </c>
      <c r="M17" s="38"/>
      <c r="N17" s="38"/>
      <c r="O17" s="38"/>
    </row>
    <row r="18" spans="1:15" ht="16.5" x14ac:dyDescent="0.25">
      <c r="A18" s="145"/>
      <c r="B18" s="149"/>
      <c r="C18" s="149"/>
      <c r="D18" s="148"/>
      <c r="E18" s="150"/>
      <c r="F18" s="150"/>
      <c r="G18" s="150"/>
      <c r="H18" s="163">
        <f t="shared" si="0"/>
        <v>0</v>
      </c>
      <c r="I18" s="163">
        <f t="shared" si="1"/>
        <v>0</v>
      </c>
      <c r="J18" s="163">
        <f t="shared" si="2"/>
        <v>0</v>
      </c>
      <c r="K18" s="163">
        <f t="shared" si="3"/>
        <v>0</v>
      </c>
      <c r="L18" s="157">
        <f t="shared" si="5"/>
        <v>0</v>
      </c>
      <c r="M18" s="38"/>
      <c r="N18" s="38"/>
      <c r="O18" s="38"/>
    </row>
    <row r="19" spans="1:15" ht="16.5" x14ac:dyDescent="0.25">
      <c r="A19" s="145"/>
      <c r="B19" s="149"/>
      <c r="C19" s="149"/>
      <c r="D19" s="148"/>
      <c r="E19" s="150"/>
      <c r="F19" s="150"/>
      <c r="G19" s="150"/>
      <c r="H19" s="163">
        <f t="shared" si="0"/>
        <v>0</v>
      </c>
      <c r="I19" s="163">
        <f t="shared" si="1"/>
        <v>0</v>
      </c>
      <c r="J19" s="163">
        <f t="shared" si="2"/>
        <v>0</v>
      </c>
      <c r="K19" s="163">
        <f t="shared" si="3"/>
        <v>0</v>
      </c>
      <c r="L19" s="157">
        <f t="shared" si="5"/>
        <v>0</v>
      </c>
      <c r="M19" s="38"/>
      <c r="N19" s="38"/>
      <c r="O19" s="38"/>
    </row>
    <row r="20" spans="1:15" ht="16.5" x14ac:dyDescent="0.25">
      <c r="A20" s="145"/>
      <c r="B20" s="149"/>
      <c r="C20" s="149"/>
      <c r="D20" s="148"/>
      <c r="E20" s="150"/>
      <c r="F20" s="150"/>
      <c r="G20" s="150"/>
      <c r="H20" s="163">
        <f t="shared" ref="H20" si="6">12000*G20</f>
        <v>0</v>
      </c>
      <c r="I20" s="163">
        <f t="shared" ref="I20" si="7">IF(M20="si",H20*25%,0)</f>
        <v>0</v>
      </c>
      <c r="J20" s="163">
        <f t="shared" ref="J20" si="8">IF(N20="si",H20*25%,0)</f>
        <v>0</v>
      </c>
      <c r="K20" s="163">
        <f t="shared" ref="K20" si="9">IF(O20="si",H20*25%,0)</f>
        <v>0</v>
      </c>
      <c r="L20" s="157">
        <f t="shared" ref="L20" si="10">SUM(H20:K20)</f>
        <v>0</v>
      </c>
      <c r="M20" s="38"/>
      <c r="N20" s="38"/>
      <c r="O20" s="38"/>
    </row>
    <row r="21" spans="1:15" ht="16.5" x14ac:dyDescent="0.25">
      <c r="A21" s="145"/>
      <c r="B21" s="149"/>
      <c r="C21" s="149"/>
      <c r="D21" s="148"/>
      <c r="E21" s="150"/>
      <c r="F21" s="150"/>
      <c r="G21" s="150"/>
      <c r="H21" s="163">
        <f t="shared" si="0"/>
        <v>0</v>
      </c>
      <c r="I21" s="163">
        <f t="shared" si="1"/>
        <v>0</v>
      </c>
      <c r="J21" s="163">
        <f t="shared" si="2"/>
        <v>0</v>
      </c>
      <c r="K21" s="163">
        <f t="shared" si="3"/>
        <v>0</v>
      </c>
      <c r="L21" s="157">
        <f t="shared" si="5"/>
        <v>0</v>
      </c>
      <c r="M21" s="38"/>
      <c r="N21" s="38"/>
      <c r="O21" s="38"/>
    </row>
    <row r="22" spans="1:15" ht="16.5" x14ac:dyDescent="0.25">
      <c r="L22" s="165">
        <f>SUM(L12:L21)</f>
        <v>0</v>
      </c>
    </row>
    <row r="23" spans="1:15" ht="15.75" thickBot="1" x14ac:dyDescent="0.3"/>
    <row r="24" spans="1:15" x14ac:dyDescent="0.25">
      <c r="A24" s="183" t="s">
        <v>49</v>
      </c>
      <c r="B24" s="184"/>
      <c r="H24" s="267" t="s">
        <v>88</v>
      </c>
      <c r="I24" s="266"/>
      <c r="J24" s="266"/>
      <c r="K24" s="266"/>
      <c r="L24" s="173">
        <v>0</v>
      </c>
    </row>
    <row r="25" spans="1:15" x14ac:dyDescent="0.25">
      <c r="A25" s="187"/>
      <c r="B25" s="188"/>
      <c r="H25" s="268" t="s">
        <v>89</v>
      </c>
      <c r="I25" s="269"/>
      <c r="J25" s="269"/>
      <c r="K25" s="269"/>
      <c r="L25" s="191">
        <f>L24*80%</f>
        <v>0</v>
      </c>
    </row>
    <row r="26" spans="1:15" x14ac:dyDescent="0.25">
      <c r="A26" s="187"/>
      <c r="B26" s="188"/>
      <c r="H26" s="267" t="s">
        <v>46</v>
      </c>
      <c r="I26" s="266"/>
      <c r="J26" s="266"/>
      <c r="K26" s="266"/>
      <c r="L26" s="174">
        <f>+L22</f>
        <v>0</v>
      </c>
    </row>
    <row r="27" spans="1:15" ht="15.75" thickBot="1" x14ac:dyDescent="0.3">
      <c r="A27" s="185"/>
      <c r="B27" s="186"/>
      <c r="H27" s="192"/>
      <c r="I27" s="189"/>
      <c r="J27" s="189"/>
      <c r="K27" s="190" t="s">
        <v>47</v>
      </c>
      <c r="L27" s="191">
        <f>IF(L24&lt;L26,L24,L26)</f>
        <v>0</v>
      </c>
    </row>
  </sheetData>
  <mergeCells count="9">
    <mergeCell ref="H24:K24"/>
    <mergeCell ref="H26:K26"/>
    <mergeCell ref="H25:K25"/>
    <mergeCell ref="C2:O2"/>
    <mergeCell ref="C3:O3"/>
    <mergeCell ref="I10:K10"/>
    <mergeCell ref="H10:H11"/>
    <mergeCell ref="L10:L11"/>
    <mergeCell ref="A10:G10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Hoja3!$D$2:$D$3</xm:f>
          </x14:formula1>
          <xm:sqref>M12:O21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2A590-686A-4CD9-AB85-1950CD7394DD}">
  <dimension ref="A1:L28"/>
  <sheetViews>
    <sheetView zoomScale="80" zoomScaleNormal="80" workbookViewId="0">
      <selection activeCell="K26" sqref="K26"/>
    </sheetView>
  </sheetViews>
  <sheetFormatPr baseColWidth="10" defaultRowHeight="15" x14ac:dyDescent="0.25"/>
  <cols>
    <col min="1" max="1" width="34.140625" customWidth="1"/>
    <col min="2" max="2" width="21.85546875" customWidth="1"/>
    <col min="3" max="3" width="14.85546875" customWidth="1"/>
    <col min="4" max="4" width="13.28515625" customWidth="1"/>
    <col min="5" max="5" width="10.28515625" customWidth="1"/>
    <col min="6" max="6" width="15" customWidth="1"/>
    <col min="11" max="11" width="12.85546875" bestFit="1" customWidth="1"/>
  </cols>
  <sheetData>
    <row r="1" spans="1:12" ht="56.25" customHeight="1" x14ac:dyDescent="0.25"/>
    <row r="2" spans="1:12" s="39" customFormat="1" ht="15" customHeight="1" x14ac:dyDescent="0.2">
      <c r="A2" s="241" t="s">
        <v>86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16"/>
    </row>
    <row r="3" spans="1:12" s="39" customFormat="1" ht="42.75" customHeight="1" x14ac:dyDescent="0.2">
      <c r="A3" s="242" t="s">
        <v>74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17"/>
    </row>
    <row r="4" spans="1:12" s="39" customFormat="1" ht="7.5" customHeight="1" thickBot="1" x14ac:dyDescent="0.25">
      <c r="A4" s="64"/>
      <c r="B4" s="67"/>
      <c r="C4" s="67"/>
      <c r="D4" s="68"/>
      <c r="E4" s="68"/>
      <c r="F4" s="68"/>
      <c r="G4" s="68"/>
      <c r="H4" s="68"/>
      <c r="I4" s="68"/>
      <c r="J4" s="68"/>
      <c r="K4" s="68"/>
    </row>
    <row r="5" spans="1:12" s="39" customFormat="1" ht="14.25" thickTop="1" thickBot="1" x14ac:dyDescent="0.25">
      <c r="A5" s="69" t="s">
        <v>5</v>
      </c>
      <c r="B5" s="70"/>
      <c r="C5" s="70"/>
      <c r="D5" s="70"/>
      <c r="E5" s="70"/>
      <c r="F5" s="203"/>
      <c r="G5" s="203"/>
      <c r="H5" s="203"/>
      <c r="I5" s="203"/>
      <c r="J5" s="71"/>
      <c r="K5" s="72" t="s">
        <v>28</v>
      </c>
    </row>
    <row r="6" spans="1:12" s="39" customFormat="1" ht="13.5" thickBot="1" x14ac:dyDescent="0.25">
      <c r="A6" s="73" t="s">
        <v>18</v>
      </c>
      <c r="B6" s="74"/>
      <c r="C6" s="74"/>
      <c r="D6" s="74"/>
      <c r="E6" s="74"/>
      <c r="F6" s="74"/>
      <c r="G6" s="74"/>
      <c r="H6" s="74"/>
      <c r="I6" s="74"/>
      <c r="J6" s="74"/>
      <c r="K6" s="76" t="s">
        <v>58</v>
      </c>
    </row>
    <row r="7" spans="1:12" s="39" customFormat="1" ht="18" thickTop="1" thickBot="1" x14ac:dyDescent="0.25">
      <c r="A7" s="196" t="s">
        <v>18</v>
      </c>
      <c r="B7" s="208"/>
      <c r="C7" s="178"/>
      <c r="D7" s="178"/>
      <c r="E7" s="178"/>
      <c r="F7" s="178"/>
      <c r="G7" s="178"/>
      <c r="H7" s="178"/>
      <c r="I7" s="178"/>
      <c r="J7" s="193"/>
    </row>
    <row r="8" spans="1:12" s="39" customFormat="1" ht="15.75" customHeight="1" thickTop="1" x14ac:dyDescent="0.2">
      <c r="A8" s="162" t="s">
        <v>48</v>
      </c>
      <c r="B8" s="71"/>
      <c r="C8" s="71"/>
      <c r="D8" s="144"/>
      <c r="E8" s="144"/>
      <c r="F8" s="144"/>
      <c r="G8" s="144"/>
      <c r="H8" s="144"/>
      <c r="I8" s="144"/>
      <c r="J8" s="144"/>
      <c r="K8" s="106"/>
    </row>
    <row r="10" spans="1:12" ht="16.5" customHeight="1" x14ac:dyDescent="0.25">
      <c r="A10" s="261" t="s">
        <v>77</v>
      </c>
      <c r="B10" s="262"/>
      <c r="C10" s="262"/>
      <c r="D10" s="262"/>
      <c r="E10" s="262"/>
      <c r="F10" s="262"/>
      <c r="G10" s="262"/>
      <c r="H10" s="262"/>
      <c r="I10" s="262"/>
      <c r="J10" s="262"/>
      <c r="K10" s="262"/>
    </row>
    <row r="11" spans="1:12" ht="49.5" customHeight="1" x14ac:dyDescent="0.25">
      <c r="A11" s="253" t="s">
        <v>11</v>
      </c>
      <c r="B11" s="253" t="s">
        <v>12</v>
      </c>
      <c r="C11" s="253" t="s">
        <v>14</v>
      </c>
      <c r="D11" s="253" t="s">
        <v>54</v>
      </c>
      <c r="E11" s="253" t="s">
        <v>51</v>
      </c>
      <c r="F11" s="263" t="s">
        <v>78</v>
      </c>
      <c r="G11" s="264"/>
      <c r="H11" s="265"/>
      <c r="I11" s="253" t="s">
        <v>35</v>
      </c>
      <c r="J11" s="253" t="s">
        <v>79</v>
      </c>
      <c r="K11" s="253" t="s">
        <v>80</v>
      </c>
    </row>
    <row r="12" spans="1:12" ht="16.5" x14ac:dyDescent="0.25">
      <c r="A12" s="254"/>
      <c r="B12" s="254"/>
      <c r="C12" s="254"/>
      <c r="D12" s="254"/>
      <c r="E12" s="254"/>
      <c r="F12" s="151" t="s">
        <v>81</v>
      </c>
      <c r="G12" s="151" t="s">
        <v>82</v>
      </c>
      <c r="H12" s="151" t="s">
        <v>83</v>
      </c>
      <c r="I12" s="254"/>
      <c r="J12" s="254"/>
      <c r="K12" s="254"/>
    </row>
    <row r="13" spans="1:12" ht="16.5" x14ac:dyDescent="0.25">
      <c r="A13" s="145"/>
      <c r="B13" s="146"/>
      <c r="C13" s="146"/>
      <c r="D13" s="147"/>
      <c r="E13" s="147"/>
      <c r="F13" s="214"/>
      <c r="G13" s="214"/>
      <c r="H13" s="163">
        <f>IF(A13="",0,((DAYS360(F13,G13,TRUE)+1)))</f>
        <v>0</v>
      </c>
      <c r="I13" s="215"/>
      <c r="J13" s="163">
        <v>3000</v>
      </c>
      <c r="K13" s="163">
        <f>(H13*J13/360)*I13</f>
        <v>0</v>
      </c>
    </row>
    <row r="14" spans="1:12" ht="16.5" x14ac:dyDescent="0.25">
      <c r="A14" s="145"/>
      <c r="B14" s="146"/>
      <c r="C14" s="146"/>
      <c r="D14" s="147"/>
      <c r="E14" s="147"/>
      <c r="F14" s="214"/>
      <c r="G14" s="214"/>
      <c r="H14" s="163">
        <f>IF(A14="",0,((DAYS360(F14,G14,TRUE)+1)))</f>
        <v>0</v>
      </c>
      <c r="I14" s="215"/>
      <c r="J14" s="163">
        <v>3000</v>
      </c>
      <c r="K14" s="163">
        <f t="shared" ref="K14:K22" si="0">(H14*J14/360)*I14</f>
        <v>0</v>
      </c>
    </row>
    <row r="15" spans="1:12" ht="16.5" x14ac:dyDescent="0.25">
      <c r="A15" s="145"/>
      <c r="B15" s="146"/>
      <c r="C15" s="146"/>
      <c r="D15" s="147"/>
      <c r="E15" s="147"/>
      <c r="F15" s="214"/>
      <c r="G15" s="214"/>
      <c r="H15" s="163">
        <f t="shared" ref="H15:H22" si="1">IF(A15="",0,((DAYS360(F15,G15,TRUE)+1)))</f>
        <v>0</v>
      </c>
      <c r="I15" s="215"/>
      <c r="J15" s="163">
        <v>3000</v>
      </c>
      <c r="K15" s="163">
        <f t="shared" si="0"/>
        <v>0</v>
      </c>
    </row>
    <row r="16" spans="1:12" ht="16.5" x14ac:dyDescent="0.25">
      <c r="A16" s="145"/>
      <c r="B16" s="146"/>
      <c r="C16" s="146"/>
      <c r="D16" s="147"/>
      <c r="E16" s="147"/>
      <c r="F16" s="214"/>
      <c r="G16" s="214"/>
      <c r="H16" s="163">
        <f t="shared" si="1"/>
        <v>0</v>
      </c>
      <c r="I16" s="215"/>
      <c r="J16" s="163">
        <v>3000</v>
      </c>
      <c r="K16" s="163">
        <f t="shared" si="0"/>
        <v>0</v>
      </c>
    </row>
    <row r="17" spans="1:11" ht="16.5" x14ac:dyDescent="0.25">
      <c r="A17" s="145"/>
      <c r="B17" s="146"/>
      <c r="C17" s="146"/>
      <c r="D17" s="147"/>
      <c r="E17" s="147"/>
      <c r="F17" s="214"/>
      <c r="G17" s="214"/>
      <c r="H17" s="163">
        <f t="shared" si="1"/>
        <v>0</v>
      </c>
      <c r="I17" s="215"/>
      <c r="J17" s="163">
        <v>3000</v>
      </c>
      <c r="K17" s="163">
        <f t="shared" si="0"/>
        <v>0</v>
      </c>
    </row>
    <row r="18" spans="1:11" ht="16.5" x14ac:dyDescent="0.25">
      <c r="A18" s="145"/>
      <c r="B18" s="146"/>
      <c r="C18" s="146"/>
      <c r="D18" s="147"/>
      <c r="E18" s="147"/>
      <c r="F18" s="214"/>
      <c r="G18" s="214"/>
      <c r="H18" s="163">
        <f t="shared" si="1"/>
        <v>0</v>
      </c>
      <c r="I18" s="215"/>
      <c r="J18" s="163">
        <v>3000</v>
      </c>
      <c r="K18" s="163">
        <f t="shared" si="0"/>
        <v>0</v>
      </c>
    </row>
    <row r="19" spans="1:11" ht="16.5" x14ac:dyDescent="0.25">
      <c r="A19" s="145"/>
      <c r="B19" s="146"/>
      <c r="C19" s="146"/>
      <c r="D19" s="147"/>
      <c r="E19" s="147"/>
      <c r="F19" s="214"/>
      <c r="G19" s="214"/>
      <c r="H19" s="163">
        <f t="shared" si="1"/>
        <v>0</v>
      </c>
      <c r="I19" s="215"/>
      <c r="J19" s="163">
        <v>3000</v>
      </c>
      <c r="K19" s="163">
        <f t="shared" si="0"/>
        <v>0</v>
      </c>
    </row>
    <row r="20" spans="1:11" ht="16.5" x14ac:dyDescent="0.25">
      <c r="A20" s="145"/>
      <c r="B20" s="146"/>
      <c r="C20" s="146"/>
      <c r="D20" s="147"/>
      <c r="E20" s="147"/>
      <c r="F20" s="214"/>
      <c r="G20" s="214"/>
      <c r="H20" s="163">
        <f t="shared" si="1"/>
        <v>0</v>
      </c>
      <c r="I20" s="215"/>
      <c r="J20" s="163">
        <v>3000</v>
      </c>
      <c r="K20" s="163">
        <f t="shared" si="0"/>
        <v>0</v>
      </c>
    </row>
    <row r="21" spans="1:11" ht="16.5" x14ac:dyDescent="0.25">
      <c r="A21" s="145"/>
      <c r="B21" s="146"/>
      <c r="C21" s="146"/>
      <c r="D21" s="147"/>
      <c r="E21" s="147"/>
      <c r="F21" s="214"/>
      <c r="G21" s="214"/>
      <c r="H21" s="163">
        <f t="shared" si="1"/>
        <v>0</v>
      </c>
      <c r="I21" s="215"/>
      <c r="J21" s="163">
        <v>3000</v>
      </c>
      <c r="K21" s="163">
        <f t="shared" si="0"/>
        <v>0</v>
      </c>
    </row>
    <row r="22" spans="1:11" ht="16.5" x14ac:dyDescent="0.25">
      <c r="A22" s="145"/>
      <c r="B22" s="146"/>
      <c r="C22" s="146"/>
      <c r="D22" s="147"/>
      <c r="E22" s="147"/>
      <c r="F22" s="214"/>
      <c r="G22" s="214"/>
      <c r="H22" s="163">
        <f t="shared" si="1"/>
        <v>0</v>
      </c>
      <c r="I22" s="215"/>
      <c r="J22" s="163">
        <v>3000</v>
      </c>
      <c r="K22" s="163">
        <f t="shared" si="0"/>
        <v>0</v>
      </c>
    </row>
    <row r="24" spans="1:11" ht="15.75" thickBot="1" x14ac:dyDescent="0.3"/>
    <row r="25" spans="1:11" x14ac:dyDescent="0.25">
      <c r="A25" s="183" t="s">
        <v>49</v>
      </c>
      <c r="B25" s="184"/>
      <c r="G25" s="258" t="s">
        <v>90</v>
      </c>
      <c r="H25" s="258"/>
      <c r="I25" s="258"/>
      <c r="J25" s="258"/>
      <c r="K25" s="220">
        <v>0</v>
      </c>
    </row>
    <row r="26" spans="1:11" x14ac:dyDescent="0.25">
      <c r="A26" s="187"/>
      <c r="B26" s="188"/>
      <c r="G26" s="260" t="s">
        <v>91</v>
      </c>
      <c r="H26" s="260"/>
      <c r="I26" s="260"/>
      <c r="J26" s="260"/>
      <c r="K26" s="270">
        <f>K25*80%</f>
        <v>0</v>
      </c>
    </row>
    <row r="27" spans="1:11" x14ac:dyDescent="0.25">
      <c r="A27" s="187"/>
      <c r="B27" s="188"/>
      <c r="G27" s="259" t="s">
        <v>84</v>
      </c>
      <c r="H27" s="259"/>
      <c r="I27" s="259"/>
      <c r="J27" s="259"/>
      <c r="K27" s="271">
        <f>SUM(K13:K22)</f>
        <v>0</v>
      </c>
    </row>
    <row r="28" spans="1:11" ht="15.75" thickBot="1" x14ac:dyDescent="0.3">
      <c r="A28" s="185"/>
      <c r="B28" s="186"/>
      <c r="G28" s="260" t="s">
        <v>85</v>
      </c>
      <c r="H28" s="260"/>
      <c r="I28" s="260"/>
      <c r="J28" s="260"/>
      <c r="K28" s="270">
        <v>12000</v>
      </c>
    </row>
  </sheetData>
  <mergeCells count="16">
    <mergeCell ref="G25:J25"/>
    <mergeCell ref="G27:J27"/>
    <mergeCell ref="G28:J28"/>
    <mergeCell ref="A2:K2"/>
    <mergeCell ref="A3:K3"/>
    <mergeCell ref="A10:K10"/>
    <mergeCell ref="A11:A12"/>
    <mergeCell ref="B11:B12"/>
    <mergeCell ref="C11:C12"/>
    <mergeCell ref="D11:D12"/>
    <mergeCell ref="E11:E12"/>
    <mergeCell ref="F11:H11"/>
    <mergeCell ref="I11:I12"/>
    <mergeCell ref="J11:J12"/>
    <mergeCell ref="K11:K12"/>
    <mergeCell ref="G26:J2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P.DIRECCIÓN TÉCN. PRODUCCIÓN</vt:lpstr>
      <vt:lpstr>Hoja3</vt:lpstr>
      <vt:lpstr>P.TÉCNICO EN ORIENTACIÓN</vt:lpstr>
      <vt:lpstr>CREACIÓN POSTOS</vt:lpstr>
      <vt:lpstr>INICIO E POSTA EN MARCHA</vt:lpstr>
    </vt:vector>
  </TitlesOfParts>
  <Company>Xunta de Galicia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2022-12-09T08:51:13Z</cp:lastPrinted>
  <dcterms:created xsi:type="dcterms:W3CDTF">2021-02-24T18:05:14Z</dcterms:created>
  <dcterms:modified xsi:type="dcterms:W3CDTF">2026-02-26T11:25:15Z</dcterms:modified>
</cp:coreProperties>
</file>